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Dlouhá 20 - demolice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Demolice objektu" sheetId="12" r:id="rId4"/>
    <sheet name="2 Zásyp jámy a ozelenění" sheetId="13" r:id="rId5"/>
    <sheet name="3 Ostatní vedlejší náklady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Demolice objektu'!$1:$7</definedName>
    <definedName name="_xlnm.Print_Titles" localSheetId="4">'2 Zásyp jámy a ozelenění'!$1:$7</definedName>
    <definedName name="_xlnm.Print_Titles" localSheetId="5">'3 Ostatní vedlejší náklady'!$1:$7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Demolice objektu'!$A$1:$Y$116</definedName>
    <definedName name="_xlnm.Print_Area" localSheetId="4">'2 Zásyp jámy a ozelenění'!$A$1:$Y$45</definedName>
    <definedName name="_xlnm.Print_Area" localSheetId="5">'3 Ostatní vedlejší náklady'!$A$1:$Y$37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0" i="1"/>
  <c r="I69" i="1"/>
  <c r="I68" i="1"/>
  <c r="I67" i="1"/>
  <c r="I66" i="1"/>
  <c r="I65" i="1"/>
  <c r="I64" i="1"/>
  <c r="I62" i="1"/>
  <c r="I61" i="1"/>
  <c r="I60" i="1"/>
  <c r="I59" i="1"/>
  <c r="I58" i="1"/>
  <c r="I57" i="1"/>
  <c r="I56" i="1"/>
  <c r="G43" i="1"/>
  <c r="F43" i="1"/>
  <c r="G42" i="1"/>
  <c r="F42" i="1"/>
  <c r="G27" i="14"/>
  <c r="BA23" i="14"/>
  <c r="BA19" i="14"/>
  <c r="BA16" i="14"/>
  <c r="BA14" i="14"/>
  <c r="BA12" i="14"/>
  <c r="BA10" i="14"/>
  <c r="G9" i="14"/>
  <c r="I9" i="14"/>
  <c r="I8" i="14" s="1"/>
  <c r="K9" i="14"/>
  <c r="M9" i="14"/>
  <c r="O9" i="14"/>
  <c r="Q9" i="14"/>
  <c r="Q8" i="14" s="1"/>
  <c r="V9" i="14"/>
  <c r="G11" i="14"/>
  <c r="AF27" i="14" s="1"/>
  <c r="I11" i="14"/>
  <c r="K11" i="14"/>
  <c r="K8" i="14" s="1"/>
  <c r="O11" i="14"/>
  <c r="Q11" i="14"/>
  <c r="V11" i="14"/>
  <c r="V8" i="14" s="1"/>
  <c r="G13" i="14"/>
  <c r="I13" i="14"/>
  <c r="K13" i="14"/>
  <c r="M13" i="14"/>
  <c r="O13" i="14"/>
  <c r="Q13" i="14"/>
  <c r="V13" i="14"/>
  <c r="G15" i="14"/>
  <c r="M15" i="14" s="1"/>
  <c r="I15" i="14"/>
  <c r="K15" i="14"/>
  <c r="O15" i="14"/>
  <c r="O8" i="14" s="1"/>
  <c r="Q15" i="14"/>
  <c r="V15" i="14"/>
  <c r="G18" i="14"/>
  <c r="G17" i="14" s="1"/>
  <c r="I18" i="14"/>
  <c r="K18" i="14"/>
  <c r="K17" i="14" s="1"/>
  <c r="O18" i="14"/>
  <c r="O17" i="14" s="1"/>
  <c r="Q18" i="14"/>
  <c r="V18" i="14"/>
  <c r="V17" i="14" s="1"/>
  <c r="G20" i="14"/>
  <c r="I20" i="14"/>
  <c r="K20" i="14"/>
  <c r="M20" i="14"/>
  <c r="O20" i="14"/>
  <c r="Q20" i="14"/>
  <c r="V20" i="14"/>
  <c r="G22" i="14"/>
  <c r="M22" i="14" s="1"/>
  <c r="I22" i="14"/>
  <c r="K22" i="14"/>
  <c r="O22" i="14"/>
  <c r="Q22" i="14"/>
  <c r="V22" i="14"/>
  <c r="G24" i="14"/>
  <c r="I24" i="14"/>
  <c r="I17" i="14" s="1"/>
  <c r="K24" i="14"/>
  <c r="M24" i="14"/>
  <c r="O24" i="14"/>
  <c r="Q24" i="14"/>
  <c r="Q17" i="14" s="1"/>
  <c r="V24" i="14"/>
  <c r="AE27" i="14"/>
  <c r="G35" i="13"/>
  <c r="BA29" i="13"/>
  <c r="G9" i="13"/>
  <c r="G8" i="13" s="1"/>
  <c r="I9" i="13"/>
  <c r="K9" i="13"/>
  <c r="K8" i="13" s="1"/>
  <c r="O9" i="13"/>
  <c r="O8" i="13" s="1"/>
  <c r="Q9" i="13"/>
  <c r="V9" i="13"/>
  <c r="V8" i="13" s="1"/>
  <c r="G12" i="13"/>
  <c r="I12" i="13"/>
  <c r="I8" i="13" s="1"/>
  <c r="K12" i="13"/>
  <c r="M12" i="13"/>
  <c r="O12" i="13"/>
  <c r="Q12" i="13"/>
  <c r="Q8" i="13" s="1"/>
  <c r="V12" i="13"/>
  <c r="G15" i="13"/>
  <c r="M15" i="13" s="1"/>
  <c r="I15" i="13"/>
  <c r="K15" i="13"/>
  <c r="O15" i="13"/>
  <c r="Q15" i="13"/>
  <c r="V15" i="13"/>
  <c r="G18" i="13"/>
  <c r="I18" i="13"/>
  <c r="K18" i="13"/>
  <c r="M18" i="13"/>
  <c r="O18" i="13"/>
  <c r="Q18" i="13"/>
  <c r="V18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AE35" i="13"/>
  <c r="BA90" i="12"/>
  <c r="I8" i="12"/>
  <c r="Q8" i="12"/>
  <c r="G9" i="12"/>
  <c r="G8" i="12" s="1"/>
  <c r="I63" i="1" s="1"/>
  <c r="I17" i="1" s="1"/>
  <c r="I9" i="12"/>
  <c r="K9" i="12"/>
  <c r="K8" i="12" s="1"/>
  <c r="O9" i="12"/>
  <c r="O8" i="12" s="1"/>
  <c r="Q9" i="12"/>
  <c r="V9" i="12"/>
  <c r="V8" i="12" s="1"/>
  <c r="G11" i="12"/>
  <c r="M11" i="12" s="1"/>
  <c r="I11" i="12"/>
  <c r="K11" i="12"/>
  <c r="K10" i="12" s="1"/>
  <c r="O11" i="12"/>
  <c r="O10" i="12" s="1"/>
  <c r="Q11" i="12"/>
  <c r="V11" i="12"/>
  <c r="V10" i="12" s="1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I10" i="12" s="1"/>
  <c r="K17" i="12"/>
  <c r="M17" i="12"/>
  <c r="O17" i="12"/>
  <c r="Q17" i="12"/>
  <c r="Q10" i="12" s="1"/>
  <c r="V17" i="12"/>
  <c r="G19" i="12"/>
  <c r="K19" i="12"/>
  <c r="O19" i="12"/>
  <c r="V19" i="12"/>
  <c r="G20" i="12"/>
  <c r="I20" i="12"/>
  <c r="I19" i="12" s="1"/>
  <c r="K20" i="12"/>
  <c r="M20" i="12"/>
  <c r="M19" i="12" s="1"/>
  <c r="O20" i="12"/>
  <c r="Q20" i="12"/>
  <c r="Q19" i="12" s="1"/>
  <c r="V20" i="12"/>
  <c r="G22" i="12"/>
  <c r="K22" i="12"/>
  <c r="O22" i="12"/>
  <c r="V22" i="12"/>
  <c r="G23" i="12"/>
  <c r="I23" i="12"/>
  <c r="I22" i="12" s="1"/>
  <c r="K23" i="12"/>
  <c r="M23" i="12"/>
  <c r="M22" i="12" s="1"/>
  <c r="O23" i="12"/>
  <c r="Q23" i="12"/>
  <c r="Q22" i="12" s="1"/>
  <c r="V23" i="12"/>
  <c r="K24" i="12"/>
  <c r="V24" i="12"/>
  <c r="G25" i="12"/>
  <c r="I25" i="12"/>
  <c r="I24" i="12" s="1"/>
  <c r="K25" i="12"/>
  <c r="M25" i="12"/>
  <c r="O25" i="12"/>
  <c r="Q25" i="12"/>
  <c r="Q24" i="12" s="1"/>
  <c r="V25" i="12"/>
  <c r="G26" i="12"/>
  <c r="G24" i="12" s="1"/>
  <c r="I26" i="12"/>
  <c r="K26" i="12"/>
  <c r="O26" i="12"/>
  <c r="O24" i="12" s="1"/>
  <c r="Q26" i="12"/>
  <c r="V26" i="12"/>
  <c r="I27" i="12"/>
  <c r="Q27" i="12"/>
  <c r="G28" i="12"/>
  <c r="M28" i="12" s="1"/>
  <c r="M27" i="12" s="1"/>
  <c r="I28" i="12"/>
  <c r="K28" i="12"/>
  <c r="K27" i="12" s="1"/>
  <c r="O28" i="12"/>
  <c r="O27" i="12" s="1"/>
  <c r="Q28" i="12"/>
  <c r="V28" i="12"/>
  <c r="V27" i="12" s="1"/>
  <c r="G30" i="12"/>
  <c r="G29" i="12" s="1"/>
  <c r="I30" i="12"/>
  <c r="K30" i="12"/>
  <c r="K29" i="12" s="1"/>
  <c r="O30" i="12"/>
  <c r="O29" i="12" s="1"/>
  <c r="Q30" i="12"/>
  <c r="V30" i="12"/>
  <c r="V29" i="12" s="1"/>
  <c r="G31" i="12"/>
  <c r="I31" i="12"/>
  <c r="I29" i="12" s="1"/>
  <c r="K31" i="12"/>
  <c r="M31" i="12"/>
  <c r="O31" i="12"/>
  <c r="Q31" i="12"/>
  <c r="Q29" i="12" s="1"/>
  <c r="V31" i="12"/>
  <c r="G33" i="12"/>
  <c r="I33" i="12"/>
  <c r="I32" i="12" s="1"/>
  <c r="K33" i="12"/>
  <c r="M33" i="12"/>
  <c r="O33" i="12"/>
  <c r="Q33" i="12"/>
  <c r="Q32" i="12" s="1"/>
  <c r="V33" i="12"/>
  <c r="G34" i="12"/>
  <c r="G32" i="12" s="1"/>
  <c r="I34" i="12"/>
  <c r="K34" i="12"/>
  <c r="O34" i="12"/>
  <c r="O32" i="12" s="1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K32" i="12" s="1"/>
  <c r="O36" i="12"/>
  <c r="Q36" i="12"/>
  <c r="V36" i="12"/>
  <c r="V32" i="12" s="1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7" i="12"/>
  <c r="I47" i="12"/>
  <c r="I46" i="12" s="1"/>
  <c r="K47" i="12"/>
  <c r="M47" i="12"/>
  <c r="O47" i="12"/>
  <c r="Q47" i="12"/>
  <c r="Q46" i="12" s="1"/>
  <c r="V47" i="12"/>
  <c r="G48" i="12"/>
  <c r="M48" i="12" s="1"/>
  <c r="I48" i="12"/>
  <c r="K48" i="12"/>
  <c r="K46" i="12" s="1"/>
  <c r="O48" i="12"/>
  <c r="Q48" i="12"/>
  <c r="V48" i="12"/>
  <c r="V46" i="12" s="1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O46" i="12" s="1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6" i="12"/>
  <c r="I56" i="12"/>
  <c r="I55" i="12" s="1"/>
  <c r="K56" i="12"/>
  <c r="M56" i="12"/>
  <c r="O56" i="12"/>
  <c r="Q56" i="12"/>
  <c r="Q55" i="12" s="1"/>
  <c r="V56" i="12"/>
  <c r="G57" i="12"/>
  <c r="M57" i="12" s="1"/>
  <c r="I57" i="12"/>
  <c r="K57" i="12"/>
  <c r="K55" i="12" s="1"/>
  <c r="O57" i="12"/>
  <c r="Q57" i="12"/>
  <c r="V57" i="12"/>
  <c r="V55" i="12" s="1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O55" i="12" s="1"/>
  <c r="Q59" i="12"/>
  <c r="V59" i="12"/>
  <c r="I60" i="12"/>
  <c r="Q60" i="12"/>
  <c r="G61" i="12"/>
  <c r="M61" i="12" s="1"/>
  <c r="M60" i="12" s="1"/>
  <c r="I61" i="12"/>
  <c r="K61" i="12"/>
  <c r="K60" i="12" s="1"/>
  <c r="O61" i="12"/>
  <c r="O60" i="12" s="1"/>
  <c r="Q61" i="12"/>
  <c r="V61" i="12"/>
  <c r="V60" i="12" s="1"/>
  <c r="G62" i="12"/>
  <c r="I62" i="12"/>
  <c r="K62" i="12"/>
  <c r="M62" i="12"/>
  <c r="O62" i="12"/>
  <c r="Q62" i="12"/>
  <c r="V62" i="12"/>
  <c r="G64" i="12"/>
  <c r="I64" i="12"/>
  <c r="I63" i="12" s="1"/>
  <c r="K64" i="12"/>
  <c r="M64" i="12"/>
  <c r="O64" i="12"/>
  <c r="Q64" i="12"/>
  <c r="Q63" i="12" s="1"/>
  <c r="V64" i="12"/>
  <c r="G65" i="12"/>
  <c r="M65" i="12" s="1"/>
  <c r="I65" i="12"/>
  <c r="K65" i="12"/>
  <c r="K63" i="12" s="1"/>
  <c r="O65" i="12"/>
  <c r="Q65" i="12"/>
  <c r="V65" i="12"/>
  <c r="V63" i="12" s="1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O63" i="12" s="1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1" i="12"/>
  <c r="G70" i="12" s="1"/>
  <c r="I71" i="12"/>
  <c r="K71" i="12"/>
  <c r="K70" i="12" s="1"/>
  <c r="O71" i="12"/>
  <c r="O70" i="12" s="1"/>
  <c r="Q71" i="12"/>
  <c r="V71" i="12"/>
  <c r="V70" i="12" s="1"/>
  <c r="G72" i="12"/>
  <c r="I72" i="12"/>
  <c r="I70" i="12" s="1"/>
  <c r="K72" i="12"/>
  <c r="M72" i="12"/>
  <c r="O72" i="12"/>
  <c r="Q72" i="12"/>
  <c r="Q70" i="12" s="1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I83" i="12"/>
  <c r="Q83" i="12"/>
  <c r="G84" i="12"/>
  <c r="M84" i="12" s="1"/>
  <c r="M83" i="12" s="1"/>
  <c r="I84" i="12"/>
  <c r="K84" i="12"/>
  <c r="K83" i="12" s="1"/>
  <c r="O84" i="12"/>
  <c r="O83" i="12" s="1"/>
  <c r="Q84" i="12"/>
  <c r="V84" i="12"/>
  <c r="V83" i="12" s="1"/>
  <c r="G88" i="12"/>
  <c r="I88" i="12"/>
  <c r="K88" i="12"/>
  <c r="O88" i="12"/>
  <c r="Q88" i="12"/>
  <c r="V88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AE106" i="12"/>
  <c r="F40" i="1" s="1"/>
  <c r="I20" i="1"/>
  <c r="I19" i="1"/>
  <c r="I18" i="1"/>
  <c r="H43" i="1"/>
  <c r="I43" i="1" s="1"/>
  <c r="H42" i="1"/>
  <c r="I42" i="1" s="1"/>
  <c r="I87" i="12" l="1"/>
  <c r="K87" i="12"/>
  <c r="O87" i="12"/>
  <c r="V87" i="12"/>
  <c r="G87" i="12"/>
  <c r="G106" i="12" s="1"/>
  <c r="Q87" i="12"/>
  <c r="F39" i="1"/>
  <c r="F41" i="1"/>
  <c r="AF106" i="12"/>
  <c r="M8" i="14"/>
  <c r="M18" i="14"/>
  <c r="M17" i="14" s="1"/>
  <c r="M11" i="14"/>
  <c r="G8" i="14"/>
  <c r="M9" i="13"/>
  <c r="M8" i="13" s="1"/>
  <c r="AF35" i="13"/>
  <c r="M63" i="12"/>
  <c r="M55" i="12"/>
  <c r="M46" i="12"/>
  <c r="M10" i="12"/>
  <c r="G63" i="12"/>
  <c r="G55" i="12"/>
  <c r="G46" i="12"/>
  <c r="M88" i="12"/>
  <c r="M87" i="12" s="1"/>
  <c r="G83" i="12"/>
  <c r="M71" i="12"/>
  <c r="M70" i="12" s="1"/>
  <c r="G60" i="12"/>
  <c r="M34" i="12"/>
  <c r="M32" i="12" s="1"/>
  <c r="M30" i="12"/>
  <c r="M29" i="12" s="1"/>
  <c r="G27" i="12"/>
  <c r="M26" i="12"/>
  <c r="M24" i="12" s="1"/>
  <c r="G10" i="12"/>
  <c r="M9" i="12"/>
  <c r="M8" i="12" s="1"/>
  <c r="J28" i="1"/>
  <c r="J26" i="1"/>
  <c r="G38" i="1"/>
  <c r="F38" i="1"/>
  <c r="J23" i="1"/>
  <c r="J24" i="1"/>
  <c r="J25" i="1"/>
  <c r="J27" i="1"/>
  <c r="E24" i="1"/>
  <c r="E26" i="1"/>
  <c r="I71" i="1" l="1"/>
  <c r="I16" i="1" s="1"/>
  <c r="I21" i="1" s="1"/>
  <c r="G41" i="1"/>
  <c r="H41" i="1" s="1"/>
  <c r="I41" i="1" s="1"/>
  <c r="G39" i="1"/>
  <c r="G40" i="1"/>
  <c r="H40" i="1" s="1"/>
  <c r="I40" i="1" s="1"/>
  <c r="F44" i="1"/>
  <c r="I74" i="1" l="1"/>
  <c r="J59" i="1" s="1"/>
  <c r="J73" i="1"/>
  <c r="J60" i="1"/>
  <c r="J68" i="1"/>
  <c r="J62" i="1"/>
  <c r="J70" i="1"/>
  <c r="J71" i="1"/>
  <c r="J64" i="1"/>
  <c r="J58" i="1"/>
  <c r="J57" i="1"/>
  <c r="G23" i="1"/>
  <c r="A23" i="1" s="1"/>
  <c r="G24" i="1" s="1"/>
  <c r="G44" i="1"/>
  <c r="G25" i="1" s="1"/>
  <c r="A25" i="1" s="1"/>
  <c r="H39" i="1"/>
  <c r="H44" i="1" s="1"/>
  <c r="J65" i="1" l="1"/>
  <c r="J63" i="1"/>
  <c r="J69" i="1"/>
  <c r="J67" i="1"/>
  <c r="J66" i="1"/>
  <c r="J72" i="1"/>
  <c r="J56" i="1"/>
  <c r="J61" i="1"/>
  <c r="G28" i="1"/>
  <c r="A24" i="1"/>
  <c r="I39" i="1"/>
  <c r="I44" i="1" s="1"/>
  <c r="A26" i="1"/>
  <c r="G26" i="1"/>
  <c r="A27" i="1" s="1"/>
  <c r="J74" i="1" l="1"/>
  <c r="G29" i="1"/>
  <c r="G27" i="1" s="1"/>
  <c r="A29" i="1"/>
  <c r="J39" i="1"/>
  <c r="J44" i="1" s="1"/>
  <c r="J40" i="1"/>
  <c r="J42" i="1"/>
  <c r="J41" i="1"/>
  <c r="J4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Mrkal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Mrkal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Mrkal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<sst xmlns="http://schemas.openxmlformats.org/spreadsheetml/2006/main" count="1122" uniqueCount="358">
  <si>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</si>
  <si>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</si>
  <si>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</si>
  <si>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</si>
  <si>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</si>
  <si>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</si>
  <si>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</si>
  <si>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</si>
  <si>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</si>
  <si>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</si>
  <si>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</si>
  <si>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</si>
  <si>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</si>
  <si>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</si>
  <si>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</si>
  <si>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</si>
  <si>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</si>
  <si>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</si>
  <si>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</si>
  <si>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</si>
  <si>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</si>
  <si>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</si>
  <si>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</si>
  <si>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</si>
  <si>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</si>
  <si>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</si>
  <si>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</si>
  <si>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</si>
  <si>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</si>
  <si>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</si>
  <si>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</si>
  <si>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</si>
  <si>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</si>
  <si>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</si>
  <si>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</si>
  <si>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</si>
  <si>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</si>
  <si>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</si>
  <si>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</si>
  <si>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</si>
  <si>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</si>
  <si>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</si>
  <si>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</si>
  <si>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2025/01</t>
  </si>
  <si>
    <t>Demolice Dlouhá 20</t>
  </si>
  <si>
    <t>Město Bruntál</t>
  </si>
  <si>
    <t>Nádražní 20</t>
  </si>
  <si>
    <t>Bruntál</t>
  </si>
  <si>
    <t>79201</t>
  </si>
  <si>
    <t>00295892</t>
  </si>
  <si>
    <t>Stavba</t>
  </si>
  <si>
    <t>001</t>
  </si>
  <si>
    <t>Demolice budovy</t>
  </si>
  <si>
    <t>1</t>
  </si>
  <si>
    <t>Demolice objektu</t>
  </si>
  <si>
    <t>2</t>
  </si>
  <si>
    <t>Zásyp jámy a ozelenění</t>
  </si>
  <si>
    <t>3</t>
  </si>
  <si>
    <t>Ostatní vedlejší náklady</t>
  </si>
  <si>
    <t>Celkem za stavbu</t>
  </si>
  <si>
    <t>CZK</t>
  </si>
  <si>
    <t>#POPS</t>
  </si>
  <si>
    <t>Popis stavby: 2025/01 - Demolice Dlouhá 20</t>
  </si>
  <si>
    <t>#POPO</t>
  </si>
  <si>
    <t>Popis objektu: 001 - Demolice budovy</t>
  </si>
  <si>
    <t>#POPR</t>
  </si>
  <si>
    <t>Popis rozpočtu: 1 - Demolice objektu</t>
  </si>
  <si>
    <t>Popis rozpočtu: 2 - Zásyp jámy a ozelenění</t>
  </si>
  <si>
    <t>Popis rozpočtu: 3 - Ostatní vedlejší náklady</t>
  </si>
  <si>
    <t>Rekapitulace dílů</t>
  </si>
  <si>
    <t>Typ dílu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</si>
  <si>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</si>
  <si>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</si>
  <si>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</si>
  <si>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</si>
  <si>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</si>
  <si>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</si>
  <si>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</si>
  <si>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712</t>
  </si>
  <si>
    <t>Povlakové krytiny</t>
  </si>
  <si>
    <t>713</t>
  </si>
  <si>
    <t>Izolace tepelné</t>
  </si>
  <si>
    <t>725</t>
  </si>
  <si>
    <t>Zařizovací předměty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</si>
  <si>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</si>
  <si>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</si>
  <si>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</si>
  <si>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</si>
  <si>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</si>
  <si>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</si>
  <si>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</si>
  <si>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</si>
  <si>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</si>
  <si>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</si>
  <si>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</si>
  <si>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</si>
  <si>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776</t>
  </si>
  <si>
    <t>Podlahy povlakové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</si>
  <si>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</si>
  <si>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</si>
  <si>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</si>
  <si>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</si>
  <si>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</si>
  <si>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</si>
  <si>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</si>
  <si>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</si>
  <si>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</si>
  <si>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</si>
  <si>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</si>
  <si>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</si>
  <si>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</si>
  <si>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</si>
  <si>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</si>
  <si>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</si>
  <si>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</si>
  <si>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</si>
  <si>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</si>
  <si>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</si>
  <si>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</si>
  <si>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</si>
  <si>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</si>
  <si>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</si>
  <si>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</si>
  <si>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</si>
  <si>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</si>
  <si>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</si>
  <si>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</si>
  <si>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</si>
  <si>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</si>
  <si>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</si>
  <si>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</si>
  <si>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</si>
  <si>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</si>
  <si>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7301001</t>
  </si>
  <si>
    <t>Demontáž vytápění</t>
  </si>
  <si>
    <t xml:space="preserve">hod   </t>
  </si>
  <si>
    <t>Vlastní</t>
  </si>
  <si>
    <t>Indiv</t>
  </si>
  <si>
    <t>Práce</t>
  </si>
  <si>
    <t>Běžná</t>
  </si>
  <si>
    <t>POL1_</t>
  </si>
  <si>
    <t>M991001</t>
  </si>
  <si>
    <t>Odpojení objektu od přípojky - vody</t>
  </si>
  <si>
    <t>soubor</t>
  </si>
  <si>
    <t>Odpojení objektu, zaslepení přípojky/případně její zkrácení a zaslepení. Přesná specifikace dle PD.</t>
  </si>
  <si>
    <t>POP</t>
  </si>
  <si>
    <t>M991002</t>
  </si>
  <si>
    <t>Odpojení objektu od přípojky - dešťová a splašková kanalzace</t>
  </si>
  <si>
    <t>M991003</t>
  </si>
  <si>
    <t>Odpojení objektu od přípojky - elektro</t>
  </si>
  <si>
    <t>M991004</t>
  </si>
  <si>
    <t>Odpojení objektu od přípojky - plyn</t>
  </si>
  <si>
    <t>998982123R00</t>
  </si>
  <si>
    <t>Přesun hmot pro demolice objektů jiným způsobem jiným způsobem, výšky do 21 m</t>
  </si>
  <si>
    <t>t</t>
  </si>
  <si>
    <t>POL1_1</t>
  </si>
  <si>
    <t>(JKSO 801 až 803, 811 až 815) bez omezení</t>
  </si>
  <si>
    <t>767999805R00</t>
  </si>
  <si>
    <t>Demontáž ostatních doplňků staveb doplňků staveb  o hmotnosti přes 500 kg</t>
  </si>
  <si>
    <t>kg</t>
  </si>
  <si>
    <t>712300834R00</t>
  </si>
  <si>
    <t>Odstranění povlakové krytiny a mechu na střechách plochých do 10° povlakové krytiny  každé další vrstvy,</t>
  </si>
  <si>
    <t>m2</t>
  </si>
  <si>
    <t>712300833R00</t>
  </si>
  <si>
    <t>Odstranění povlakové krytiny a mechu na střechách plochých do 10° povlakové krytiny  třívrstvé,</t>
  </si>
  <si>
    <t>766812840R00</t>
  </si>
  <si>
    <t>Demontáž kuchyňských linek délky přes 1800 do 2100 mnm</t>
  </si>
  <si>
    <t>kus</t>
  </si>
  <si>
    <t>765799301R00</t>
  </si>
  <si>
    <t>Fólie parotěsné, difúzní a vodotěsné demontáž</t>
  </si>
  <si>
    <t>765321812R00</t>
  </si>
  <si>
    <t>Demontáž vláknocementové krytiny ze čtverců nebo šablon, na bednění s lepenkou, do suti</t>
  </si>
  <si>
    <t>764362811R00</t>
  </si>
  <si>
    <t>Demontáž střešních otvorů střešních oken a poklopů, na krytině hladké a drážkové, sklonu přes 30 do 45°</t>
  </si>
  <si>
    <t>764359811R00</t>
  </si>
  <si>
    <t>Demontáž žlabů kotlíku kónického,  , sklonu přes 30 do 45°</t>
  </si>
  <si>
    <t>764392841R00</t>
  </si>
  <si>
    <t>Demontáž ostatních prvků střešních úžlabí, rš 500 mm, sklonu přes 30 do 45°</t>
  </si>
  <si>
    <t>m</t>
  </si>
  <si>
    <t>764323820R00</t>
  </si>
  <si>
    <t>Demontáž oplechování okapů na střechách s živičnou (fóliovou) krytinou, rš 250 mm,</t>
  </si>
  <si>
    <t>764393831R00</t>
  </si>
  <si>
    <t>Demontáž ostatních prvků střešních hřebene , rš 250 až 400 mm, sklonu přes 30 do 45°</t>
  </si>
  <si>
    <t>764430840R00</t>
  </si>
  <si>
    <t>Demontáž oplechování zdí a nadezdívek rš od 330 do 500 mm</t>
  </si>
  <si>
    <t>764331851R00</t>
  </si>
  <si>
    <t>Demontáž lemování zdí  na střechách s tvrdou krytinou, rš 400 a 500 mm, sklonu přes 30 do 45°</t>
  </si>
  <si>
    <t>764345842R00</t>
  </si>
  <si>
    <t>Demontáž ostatních kusových prvků demontáž ventilačních nástavců výšky 500 až 1 000 mm se stříškou a lemováním  průměru přes 150 do 200 mm, sklonu přes 30 do 45°</t>
  </si>
  <si>
    <t>764454802R00</t>
  </si>
  <si>
    <t>Demontáž odpadních trub nebo součástí trub kruhových , o průměru 120 mm</t>
  </si>
  <si>
    <t>764394811R00</t>
  </si>
  <si>
    <t>Demontáž ostatních prvků střešních podkladního pásu, rš 250 mm,</t>
  </si>
  <si>
    <t>764352811R00</t>
  </si>
  <si>
    <t>Demontáž žlabů podokapních půlkruhových rovných, rš 330 mm, sklonu přes 30 do 45°</t>
  </si>
  <si>
    <t>764410850R00</t>
  </si>
  <si>
    <t>Demontáž oplechování parapetů rš od 100 do 330 mm</t>
  </si>
  <si>
    <t>764348814R00</t>
  </si>
  <si>
    <t>Demontáž ostatních kusových prvků demontáž sněhového zachytávače, držáku lana bleskosvodu  sklonu přes 30 do 45°</t>
  </si>
  <si>
    <t>725840860R00</t>
  </si>
  <si>
    <t>Demontáž baterií sprchových sprchových ramen nebo nebo sprch táhlových</t>
  </si>
  <si>
    <t>725330820R00</t>
  </si>
  <si>
    <t>Demontáž výlevek diturvitových</t>
  </si>
  <si>
    <t>bez výtokových armatur a bez nádrže a splachovacího potrubí,</t>
  </si>
  <si>
    <t>725860811R00</t>
  </si>
  <si>
    <t>Demontáž zápachových uzávěrek pro zařiz. předměty jednoduchých</t>
  </si>
  <si>
    <t>725210821R00</t>
  </si>
  <si>
    <t>Demontáž umyvadel umyvadel bez výtokových armatur</t>
  </si>
  <si>
    <t>725820801R00</t>
  </si>
  <si>
    <t>Demontáž baterií nástěnných do G 3/4"</t>
  </si>
  <si>
    <t>725110814R00</t>
  </si>
  <si>
    <t>Demontáž klozetů kombinovaných</t>
  </si>
  <si>
    <t>725240811R00</t>
  </si>
  <si>
    <t>Demontáž sprchových kabin a mís kabin bez výtokových armatur</t>
  </si>
  <si>
    <t>998713202R00</t>
  </si>
  <si>
    <t>Přesun hmot pro izolace tepelné, výšky do 12 m</t>
  </si>
  <si>
    <t xml:space="preserve">t     </t>
  </si>
  <si>
    <t>RTS 25/ I</t>
  </si>
  <si>
    <t>713101122R00</t>
  </si>
  <si>
    <t>Odstranění tepelné izolace stropů a podhledů, volně uložené, z desek minerálních, tl. 100 - 200 mm</t>
  </si>
  <si>
    <t>713103211R00</t>
  </si>
  <si>
    <t>Odstranění tepelné izolace stěn, kotvené, z desek EPS, tl. do 100 mm</t>
  </si>
  <si>
    <t>713103122R00</t>
  </si>
  <si>
    <t>Odstranění tepelné izolace stěn, volně uložené, z desek minerálních, tl. 100 - 200 mm</t>
  </si>
  <si>
    <t>776401800R00</t>
  </si>
  <si>
    <t>Demontáž soklíků nebo lišt pryžových nebo PVC odstranění a uložení na hromady</t>
  </si>
  <si>
    <t>776511810R00</t>
  </si>
  <si>
    <t>Odstranění povlakových podlah z nášlapné plochy lepených, bez podložky, z ploch přes 20 m2</t>
  </si>
  <si>
    <t>762331814R00</t>
  </si>
  <si>
    <t>Demontáž vázaných konstrukcí krovů z hranolů, hranolků, fošen, průřezové plochy přes 288 do 450 cm2</t>
  </si>
  <si>
    <t>762331815R00</t>
  </si>
  <si>
    <t>Demontáž vázaných konstrukcí krovů z hranolů, hranolků, fošen, průřezové plochy přes 450 cm2</t>
  </si>
  <si>
    <t>762111811R00</t>
  </si>
  <si>
    <t>Demontáž stěn a příček z hranolků, fošen nebo latí</t>
  </si>
  <si>
    <t>762341811R00</t>
  </si>
  <si>
    <t>Demontáž bednění a laťování bednění střech rovných, obloukových, o sklonu do 60 stupňů včetně všech nadstřešních konstrukcí z prken hrubých</t>
  </si>
  <si>
    <t>762331813R00</t>
  </si>
  <si>
    <t>Demontáž vázaných konstrukcí krovů z hranolů, hranolků, fošen, průřezové plochy přes 224 do 288 cm2</t>
  </si>
  <si>
    <t>762331812R00</t>
  </si>
  <si>
    <t>Demontáž vázaných konstrukcí krovů z hranolů, hranolků, fošen, průřezové plochy přes 120 do 224 cm2</t>
  </si>
  <si>
    <t>968083022R00</t>
  </si>
  <si>
    <t>Vybourání plastových výplní otvorů plných dveří, nad 2 m2</t>
  </si>
  <si>
    <t>968083001R00</t>
  </si>
  <si>
    <t>Vybourání plastových výplní otvorů oken, do 1 m2</t>
  </si>
  <si>
    <t>968083002R00</t>
  </si>
  <si>
    <t>Vybourání plastových výplní otvorů oken, do 2 m2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</si>
  <si>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</si>
  <si>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</si>
  <si>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</si>
  <si>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968096002R00</t>
  </si>
  <si>
    <t>Vybourání vnitřních parapetů plastových, šířky do 50 cm,</t>
  </si>
  <si>
    <t>968083004R00</t>
  </si>
  <si>
    <t>Vybourání plastových výplní otvorů oken, nad 4 m2</t>
  </si>
  <si>
    <t>968083003R00</t>
  </si>
  <si>
    <t>Vybourání plastových výplní otvorů oken, do 4 m2</t>
  </si>
  <si>
    <t>961055111R00</t>
  </si>
  <si>
    <t>Bourání základů železobetonových</t>
  </si>
  <si>
    <t>m3</t>
  </si>
  <si>
    <t>nebo vybourání otvorů průřezové plochy přes 4 m2 v základech</t>
  </si>
  <si>
    <t>961044111R00</t>
  </si>
  <si>
    <t>Bourání základů z betonu prostého</t>
  </si>
  <si>
    <t>nebo vybourání otvorů průřezové plochy přes 4 m2 v základech,</t>
  </si>
  <si>
    <t>981014316R00</t>
  </si>
  <si>
    <t>Demolice budov pomocí těžké mechanizace z cihel, kamene, smíšeného a hrázděného zdiva, tvárnic na maltu vápennou nebo vápenocementovou, s podílem konstrukcí přes 30 do 35 %</t>
  </si>
  <si>
    <t>výšky do 35 m,</t>
  </si>
  <si>
    <t>Budovy výšky do 35 m.</t>
  </si>
  <si>
    <t>997013635R</t>
  </si>
  <si>
    <t>Poplatek za Komunální odpad zatříděný do Katalogu odpadů pod kódem 20 03 01</t>
  </si>
  <si>
    <t>Přesun suti</t>
  </si>
  <si>
    <t>POL8_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</si>
  <si>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</si>
  <si>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</si>
  <si>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</si>
  <si>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979990107R00</t>
  </si>
  <si>
    <t>Poplatek za uložení, směs betonu, cihel a dřeva,  , skupina 17 09 04 z Katalogu odpadů</t>
  </si>
  <si>
    <t>979990121R00</t>
  </si>
  <si>
    <t>Poplatek za uložení, asfaltové pásy,  , skupina 17 03 02 z Katalogu odpadů</t>
  </si>
  <si>
    <t>979990161R00</t>
  </si>
  <si>
    <t>Poplatek za uložení, dřevo,  , skupina 17 02 01 z Katalogu odpadů</t>
  </si>
  <si>
    <t>979990163R00</t>
  </si>
  <si>
    <t>Poplatek za uložení, plast+sklo,  , skupina 17 09 04 z Katalogu odpadů</t>
  </si>
  <si>
    <t>979990181R00</t>
  </si>
  <si>
    <t>Poplatek za uložení, PVC podlahová krytina,  , skupina 20 03 07 z Katalogu odpadů</t>
  </si>
  <si>
    <t>979081121R00</t>
  </si>
  <si>
    <t>Odvoz suti a vybouraných hmot na skládku příplatek za každý další 1 km</t>
  </si>
  <si>
    <t>POL1_9</t>
  </si>
  <si>
    <t>979990144R00</t>
  </si>
  <si>
    <t>Poplatek za uložení suti - minerální vata, skupina odpadu 170604</t>
  </si>
  <si>
    <t>kategorie 17 06 03 izolační materiály, které jsou, nebo obsahují nebezpečné látky</t>
  </si>
  <si>
    <t>979990141R00</t>
  </si>
  <si>
    <t>Poplatek za uložení suti - polystyren s perlinkou, skupina odpadu 170604</t>
  </si>
  <si>
    <t>kategorie 17 09 04 smíšené stavební a demoliční odpady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</si>
  <si>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</si>
  <si>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</si>
  <si>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</si>
  <si>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</si>
  <si>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</si>
  <si>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</si>
  <si>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</si>
  <si>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SUM</t>
  </si>
  <si>
    <t>Poznámky uchazeče k zadání</t>
  </si>
  <si>
    <t>POPUZIV</t>
  </si>
  <si>
    <t>END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</si>
  <si>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</si>
  <si>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</si>
  <si>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</si>
  <si>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Dovoz na stavbu - ornice</t>
  </si>
  <si>
    <t>Dovoz na stavbu - zemina</t>
  </si>
  <si>
    <t>162701109R00</t>
  </si>
  <si>
    <t>Vodorovné přemístění výkopku příplatek k ceně za každých dalších i započatých 1 000 m přes 10 000 m z horniny 1 až 4</t>
  </si>
  <si>
    <t>167101102R00</t>
  </si>
  <si>
    <t>Nakládání, skládání, překládání neulehlého výkopku nakládání výkopku  přes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</si>
  <si>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</si>
  <si>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</si>
  <si>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</si>
  <si>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</si>
  <si>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181301111R00</t>
  </si>
  <si>
    <t>Rozprostření a urovnání ornice v rovině v souvislé ploše přes 500 m2, tloušťka vrstvy do 100 mm</t>
  </si>
  <si>
    <t>s případným nutným přemístěním hromad nebo dočasných skládek na místo potřeby ze vzdálenosti do 30 m, v rovině nebo ve svahu do 1 : 5,</t>
  </si>
  <si>
    <t>180400120RA0</t>
  </si>
  <si>
    <t>Založení trávníku parkového,rovina,s odplevelením</t>
  </si>
  <si>
    <t>Agregovaná položka</t>
  </si>
  <si>
    <t>POL2_</t>
  </si>
  <si>
    <t>183400012RA0</t>
  </si>
  <si>
    <t>Příprava půdy pro výsadbu v rovině, strojní, chemické odplevelení, frézování, hnojení</t>
  </si>
  <si>
    <t>5832012R</t>
  </si>
  <si>
    <t>zemina zahradní; tříděná; frakce 0,0 až 8,0 mm</t>
  </si>
  <si>
    <t>Specifikace</t>
  </si>
  <si>
    <t>POL3_</t>
  </si>
  <si>
    <t>5832101R</t>
  </si>
  <si>
    <t>zemina recyklovaná; tříděná; frakce 0,0 až 32,0 mm</t>
  </si>
  <si>
    <t>005211020R</t>
  </si>
  <si>
    <t>Ochrana stávaj. inženýrských sítí na staveništi</t>
  </si>
  <si>
    <t>Soubor</t>
  </si>
  <si>
    <t>VRN</t>
  </si>
  <si>
    <t>POL99_8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</si>
  <si>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</si>
  <si>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</si>
  <si>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</si>
  <si>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</si>
  <si>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</si>
  <si>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</si>
  <si>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</si>
  <si>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</si>
  <si>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</si>
  <si>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</si>
  <si>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</si>
  <si>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</si>
  <si>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</si>
  <si>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</si>
  <si>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</si>
  <si>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</si>
  <si>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</si>
  <si>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 - vyklizení staveniště od komunálního odpadu 12 t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</si>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</sst>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file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alcMil3RoIhIAgURsXAq/D0EZjp7DphlTlmsOGdnbOaPitKhttRSV/SvAJ5OMFsj1crlhz4QrBOaGz3RZT9thg==" saltValue="/4FNPDK0vTbkNxSp9FNPH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24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23</v>
      </c>
      <c r="D5" s="124" t="s">
        <v>45</v>
      </c>
      <c r="E5" s="91"/>
      <c r="F5" s="91"/>
      <c r="G5" s="91"/>
      <c r="H5" s="18" t="s">
        <v>42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SUMIF(F56:F73,A16,I56:I73)+SUMIF(F56:F73,"PSU",I56:I73)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SUMIF(F56:F73,A17,I56:I73)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SUMIF(F56:F73,A18,I56:I73)</f>
        <v>0</v>
      </c>
      <c r="J18" s="85"/>
    </row>
    <row r="19" spans="1:10" ht="23.25" customHeight="1" x14ac:dyDescent="0.25">
      <c r="A19" s="196" t="s">
        <v>103</v>
      </c>
      <c r="B19" s="38" t="s">
        <v>29</v>
      </c>
      <c r="C19" s="62"/>
      <c r="D19" s="63"/>
      <c r="E19" s="83"/>
      <c r="F19" s="84"/>
      <c r="G19" s="83"/>
      <c r="H19" s="84"/>
      <c r="I19" s="83">
        <f>SUMIF(F56:F73,A19,I56:I73)</f>
        <v>0</v>
      </c>
      <c r="J19" s="85"/>
    </row>
    <row r="20" spans="1:10" ht="23.25" customHeight="1" x14ac:dyDescent="0.25">
      <c r="A20" s="196" t="s">
        <v>104</v>
      </c>
      <c r="B20" s="38" t="s">
        <v>30</v>
      </c>
      <c r="C20" s="62"/>
      <c r="D20" s="63"/>
      <c r="E20" s="83"/>
      <c r="F20" s="84"/>
      <c r="G20" s="83"/>
      <c r="H20" s="84"/>
      <c r="I20" s="83">
        <f>SUMIF(F56:F73,A20,I56:I73)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50</v>
      </c>
      <c r="C39" s="147"/>
      <c r="D39" s="147"/>
      <c r="E39" s="147"/>
      <c r="F39" s="148">
        <f>'1 Demolice objektu'!AE106+'2 Zásyp jámy a ozelenění'!AE35+'3 Ostatní vedlejší náklady'!AE27</f>
        <v>0</v>
      </c>
      <c r="G39" s="149">
        <f>'1 Demolice objektu'!AF106+'2 Zásyp jámy a ozelenění'!AF35+'3 Ostatní vedlejší náklady'!AF27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5">
      <c r="A40" s="136">
        <v>2</v>
      </c>
      <c r="B40" s="152" t="s">
        <v>51</v>
      </c>
      <c r="C40" s="153" t="s">
        <v>52</v>
      </c>
      <c r="D40" s="153"/>
      <c r="E40" s="153"/>
      <c r="F40" s="154">
        <f>'1 Demolice objektu'!AE106+'2 Zásyp jámy a ozelenění'!AE35+'3 Ostatní vedlejší náklady'!AE27</f>
        <v>0</v>
      </c>
      <c r="G40" s="155">
        <f>'1 Demolice objektu'!AF106+'2 Zásyp jámy a ozelenění'!AF35+'3 Ostatní vedlejší náklady'!AF27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5">
      <c r="A41" s="136">
        <v>3</v>
      </c>
      <c r="B41" s="157" t="s">
        <v>53</v>
      </c>
      <c r="C41" s="147" t="s">
        <v>54</v>
      </c>
      <c r="D41" s="147"/>
      <c r="E41" s="147"/>
      <c r="F41" s="158">
        <f>'1 Demolice objektu'!AE106</f>
        <v>0</v>
      </c>
      <c r="G41" s="150">
        <f>'1 Demolice objektu'!AF106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5">
      <c r="A42" s="136">
        <v>3</v>
      </c>
      <c r="B42" s="157" t="s">
        <v>55</v>
      </c>
      <c r="C42" s="147" t="s">
        <v>56</v>
      </c>
      <c r="D42" s="147"/>
      <c r="E42" s="147"/>
      <c r="F42" s="158">
        <f>'2 Zásyp jámy a ozelenění'!AE35</f>
        <v>0</v>
      </c>
      <c r="G42" s="150">
        <f>'2 Zásyp jámy a ozelenění'!AF35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5">
      <c r="A43" s="136">
        <v>3</v>
      </c>
      <c r="B43" s="157" t="s">
        <v>57</v>
      </c>
      <c r="C43" s="147" t="s">
        <v>58</v>
      </c>
      <c r="D43" s="147"/>
      <c r="E43" s="147"/>
      <c r="F43" s="158">
        <f>'3 Ostatní vedlejší náklady'!AE27</f>
        <v>0</v>
      </c>
      <c r="G43" s="150">
        <f>'3 Ostatní vedlejší náklady'!AF27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5">
      <c r="A44" s="136"/>
      <c r="B44" s="159" t="s">
        <v>59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6" spans="1:10" x14ac:dyDescent="0.25">
      <c r="A46" t="s">
        <v>61</v>
      </c>
      <c r="B46" t="s">
        <v>62</v>
      </c>
    </row>
    <row r="47" spans="1:10" x14ac:dyDescent="0.25">
      <c r="A47" t="s">
        <v>63</v>
      </c>
      <c r="B47" t="s">
        <v>64</v>
      </c>
    </row>
    <row r="48" spans="1:10" x14ac:dyDescent="0.25">
      <c r="A48" t="s">
        <v>65</v>
      </c>
      <c r="B48" t="s">
        <v>66</v>
      </c>
    </row>
    <row r="49" spans="1:10" x14ac:dyDescent="0.25">
      <c r="A49" t="s">
        <v>65</v>
      </c>
      <c r="B49" t="s">
        <v>67</v>
      </c>
    </row>
    <row r="50" spans="1:10" x14ac:dyDescent="0.25">
      <c r="A50" t="s">
        <v>65</v>
      </c>
      <c r="B50" t="s">
        <v>68</v>
      </c>
    </row>
    <row r="53" spans="1:10" ht="15.5" x14ac:dyDescent="0.35">
      <c r="B53" s="175" t="s">
        <v>69</v>
      </c>
    </row>
    <row r="55" spans="1:10" ht="25.5" customHeight="1" x14ac:dyDescent="0.25">
      <c r="A55" s="177"/>
      <c r="B55" s="180" t="s">
        <v>18</v>
      </c>
      <c r="C55" s="180" t="s">
        <v>6</v>
      </c>
      <c r="D55" s="181"/>
      <c r="E55" s="181"/>
      <c r="F55" s="182" t="s">
        <v>70</v>
      </c>
      <c r="G55" s="182"/>
      <c r="H55" s="182"/>
      <c r="I55" s="182" t="s">
        <v>31</v>
      </c>
      <c r="J55" s="182" t="s">
        <v>0</v>
      </c>
    </row>
    <row r="56" spans="1:10" ht="36.75" customHeight="1" x14ac:dyDescent="0.25">
      <c r="A56" s="178"/>
      <c r="B56" s="183" t="s">
        <v>53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'2 Zásyp jámy a ozelenění'!G8</f>
        <v>0</v>
      </c>
      <c r="J56" s="189" t="str">
        <f>IF(I74=0,"",I56/I74*100)</f>
        <v/>
      </c>
    </row>
    <row r="57" spans="1:10" ht="36.75" customHeight="1" x14ac:dyDescent="0.25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'1 Demolice objektu'!G70</f>
        <v>0</v>
      </c>
      <c r="J57" s="189" t="str">
        <f>IF(I74=0,"",I57/I74*100)</f>
        <v/>
      </c>
    </row>
    <row r="58" spans="1:10" ht="36.75" customHeight="1" x14ac:dyDescent="0.25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'1 Demolice objektu'!G83</f>
        <v>0</v>
      </c>
      <c r="J58" s="189" t="str">
        <f>IF(I74=0,"",I58/I74*100)</f>
        <v/>
      </c>
    </row>
    <row r="59" spans="1:10" ht="36.75" customHeight="1" x14ac:dyDescent="0.25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'1 Demolice objektu'!G19</f>
        <v>0</v>
      </c>
      <c r="J59" s="189" t="str">
        <f>IF(I74=0,"",I59/I74*100)</f>
        <v/>
      </c>
    </row>
    <row r="60" spans="1:10" ht="36.75" customHeight="1" x14ac:dyDescent="0.25">
      <c r="A60" s="178"/>
      <c r="B60" s="183" t="s">
        <v>78</v>
      </c>
      <c r="C60" s="184" t="s">
        <v>79</v>
      </c>
      <c r="D60" s="185"/>
      <c r="E60" s="185"/>
      <c r="F60" s="192" t="s">
        <v>27</v>
      </c>
      <c r="G60" s="193"/>
      <c r="H60" s="193"/>
      <c r="I60" s="193">
        <f>'1 Demolice objektu'!G24</f>
        <v>0</v>
      </c>
      <c r="J60" s="189" t="str">
        <f>IF(I74=0,"",I60/I74*100)</f>
        <v/>
      </c>
    </row>
    <row r="61" spans="1:10" ht="36.75" customHeight="1" x14ac:dyDescent="0.25">
      <c r="A61" s="178"/>
      <c r="B61" s="183" t="s">
        <v>80</v>
      </c>
      <c r="C61" s="184" t="s">
        <v>81</v>
      </c>
      <c r="D61" s="185"/>
      <c r="E61" s="185"/>
      <c r="F61" s="192" t="s">
        <v>27</v>
      </c>
      <c r="G61" s="193"/>
      <c r="H61" s="193"/>
      <c r="I61" s="193">
        <f>'1 Demolice objektu'!G55</f>
        <v>0</v>
      </c>
      <c r="J61" s="189" t="str">
        <f>IF(I74=0,"",I61/I74*100)</f>
        <v/>
      </c>
    </row>
    <row r="62" spans="1:10" ht="36.75" customHeight="1" x14ac:dyDescent="0.25">
      <c r="A62" s="178"/>
      <c r="B62" s="183" t="s">
        <v>82</v>
      </c>
      <c r="C62" s="184" t="s">
        <v>83</v>
      </c>
      <c r="D62" s="185"/>
      <c r="E62" s="185"/>
      <c r="F62" s="192" t="s">
        <v>27</v>
      </c>
      <c r="G62" s="193"/>
      <c r="H62" s="193"/>
      <c r="I62" s="193">
        <f>'1 Demolice objektu'!G46</f>
        <v>0</v>
      </c>
      <c r="J62" s="189" t="str">
        <f>IF(I74=0,"",I62/I74*100)</f>
        <v/>
      </c>
    </row>
    <row r="63" spans="1:10" ht="36.75" customHeight="1" x14ac:dyDescent="0.25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'1 Demolice objektu'!G8</f>
        <v>0</v>
      </c>
      <c r="J63" s="189" t="str">
        <f>IF(I74=0,"",I63/I74*100)</f>
        <v/>
      </c>
    </row>
    <row r="64" spans="1:10" ht="36.75" customHeight="1" x14ac:dyDescent="0.25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'1 Demolice objektu'!G63</f>
        <v>0</v>
      </c>
      <c r="J64" s="189" t="str">
        <f>IF(I74=0,"",I64/I74*100)</f>
        <v/>
      </c>
    </row>
    <row r="65" spans="1:10" ht="36.75" customHeight="1" x14ac:dyDescent="0.25">
      <c r="A65" s="178"/>
      <c r="B65" s="183" t="s">
        <v>88</v>
      </c>
      <c r="C65" s="184" t="s">
        <v>89</v>
      </c>
      <c r="D65" s="185"/>
      <c r="E65" s="185"/>
      <c r="F65" s="192" t="s">
        <v>27</v>
      </c>
      <c r="G65" s="193"/>
      <c r="H65" s="193"/>
      <c r="I65" s="193">
        <f>'1 Demolice objektu'!G32</f>
        <v>0</v>
      </c>
      <c r="J65" s="189" t="str">
        <f>IF(I74=0,"",I65/I74*100)</f>
        <v/>
      </c>
    </row>
    <row r="66" spans="1:10" ht="36.75" customHeight="1" x14ac:dyDescent="0.25">
      <c r="A66" s="178"/>
      <c r="B66" s="183" t="s">
        <v>90</v>
      </c>
      <c r="C66" s="184" t="s">
        <v>91</v>
      </c>
      <c r="D66" s="185"/>
      <c r="E66" s="185"/>
      <c r="F66" s="192" t="s">
        <v>27</v>
      </c>
      <c r="G66" s="193"/>
      <c r="H66" s="193"/>
      <c r="I66" s="193">
        <f>'1 Demolice objektu'!G29</f>
        <v>0</v>
      </c>
      <c r="J66" s="189" t="str">
        <f>IF(I74=0,"",I66/I74*100)</f>
        <v/>
      </c>
    </row>
    <row r="67" spans="1:10" ht="36.75" customHeight="1" x14ac:dyDescent="0.25">
      <c r="A67" s="178"/>
      <c r="B67" s="183" t="s">
        <v>92</v>
      </c>
      <c r="C67" s="184" t="s">
        <v>93</v>
      </c>
      <c r="D67" s="185"/>
      <c r="E67" s="185"/>
      <c r="F67" s="192" t="s">
        <v>27</v>
      </c>
      <c r="G67" s="193"/>
      <c r="H67" s="193"/>
      <c r="I67" s="193">
        <f>'1 Demolice objektu'!G27</f>
        <v>0</v>
      </c>
      <c r="J67" s="189" t="str">
        <f>IF(I74=0,"",I67/I74*100)</f>
        <v/>
      </c>
    </row>
    <row r="68" spans="1:10" ht="36.75" customHeight="1" x14ac:dyDescent="0.25">
      <c r="A68" s="178"/>
      <c r="B68" s="183" t="s">
        <v>94</v>
      </c>
      <c r="C68" s="184" t="s">
        <v>95</v>
      </c>
      <c r="D68" s="185"/>
      <c r="E68" s="185"/>
      <c r="F68" s="192" t="s">
        <v>27</v>
      </c>
      <c r="G68" s="193"/>
      <c r="H68" s="193"/>
      <c r="I68" s="193">
        <f>'1 Demolice objektu'!G22</f>
        <v>0</v>
      </c>
      <c r="J68" s="189" t="str">
        <f>IF(I74=0,"",I68/I74*100)</f>
        <v/>
      </c>
    </row>
    <row r="69" spans="1:10" ht="36.75" customHeight="1" x14ac:dyDescent="0.25">
      <c r="A69" s="178"/>
      <c r="B69" s="183" t="s">
        <v>96</v>
      </c>
      <c r="C69" s="184" t="s">
        <v>97</v>
      </c>
      <c r="D69" s="185"/>
      <c r="E69" s="185"/>
      <c r="F69" s="192" t="s">
        <v>27</v>
      </c>
      <c r="G69" s="193"/>
      <c r="H69" s="193"/>
      <c r="I69" s="193">
        <f>'1 Demolice objektu'!G60</f>
        <v>0</v>
      </c>
      <c r="J69" s="189" t="str">
        <f>IF(I74=0,"",I69/I74*100)</f>
        <v/>
      </c>
    </row>
    <row r="70" spans="1:10" ht="36.75" customHeight="1" x14ac:dyDescent="0.25">
      <c r="A70" s="178"/>
      <c r="B70" s="183" t="s">
        <v>98</v>
      </c>
      <c r="C70" s="184" t="s">
        <v>99</v>
      </c>
      <c r="D70" s="185"/>
      <c r="E70" s="185"/>
      <c r="F70" s="192" t="s">
        <v>28</v>
      </c>
      <c r="G70" s="193"/>
      <c r="H70" s="193"/>
      <c r="I70" s="193">
        <f>'1 Demolice objektu'!G10</f>
        <v>0</v>
      </c>
      <c r="J70" s="189" t="str">
        <f>IF(I74=0,"",I70/I74*100)</f>
        <v/>
      </c>
    </row>
    <row r="71" spans="1:10" ht="36.75" customHeight="1" x14ac:dyDescent="0.25">
      <c r="A71" s="178"/>
      <c r="B71" s="183" t="s">
        <v>100</v>
      </c>
      <c r="C71" s="184" t="s">
        <v>101</v>
      </c>
      <c r="D71" s="185"/>
      <c r="E71" s="185"/>
      <c r="F71" s="192" t="s">
        <v>102</v>
      </c>
      <c r="G71" s="193"/>
      <c r="H71" s="193"/>
      <c r="I71" s="193">
        <f>'1 Demolice objektu'!G87</f>
        <v>0</v>
      </c>
      <c r="J71" s="189" t="str">
        <f>IF(I74=0,"",I71/I74*100)</f>
        <v/>
      </c>
    </row>
    <row r="72" spans="1:10" ht="36.75" customHeight="1" x14ac:dyDescent="0.25">
      <c r="A72" s="178"/>
      <c r="B72" s="183" t="s">
        <v>103</v>
      </c>
      <c r="C72" s="184" t="s">
        <v>29</v>
      </c>
      <c r="D72" s="185"/>
      <c r="E72" s="185"/>
      <c r="F72" s="192" t="s">
        <v>103</v>
      </c>
      <c r="G72" s="193"/>
      <c r="H72" s="193"/>
      <c r="I72" s="193">
        <f>'3 Ostatní vedlejší náklady'!G17</f>
        <v>0</v>
      </c>
      <c r="J72" s="189" t="str">
        <f>IF(I74=0,"",I72/I74*100)</f>
        <v/>
      </c>
    </row>
    <row r="73" spans="1:10" ht="36.75" customHeight="1" x14ac:dyDescent="0.25">
      <c r="A73" s="178"/>
      <c r="B73" s="183" t="s">
        <v>104</v>
      </c>
      <c r="C73" s="184" t="s">
        <v>30</v>
      </c>
      <c r="D73" s="185"/>
      <c r="E73" s="185"/>
      <c r="F73" s="192" t="s">
        <v>104</v>
      </c>
      <c r="G73" s="193"/>
      <c r="H73" s="193"/>
      <c r="I73" s="193">
        <f>'3 Ostatní vedlejší náklady'!G8</f>
        <v>0</v>
      </c>
      <c r="J73" s="189" t="str">
        <f>IF(I74=0,"",I73/I74*100)</f>
        <v/>
      </c>
    </row>
    <row r="74" spans="1:10" ht="25.5" customHeight="1" x14ac:dyDescent="0.25">
      <c r="A74" s="179"/>
      <c r="B74" s="186" t="s">
        <v>1</v>
      </c>
      <c r="C74" s="187"/>
      <c r="D74" s="188"/>
      <c r="E74" s="188"/>
      <c r="F74" s="194"/>
      <c r="G74" s="195"/>
      <c r="H74" s="195"/>
      <c r="I74" s="195">
        <f>SUM(I56:I73)</f>
        <v>0</v>
      </c>
      <c r="J74" s="190">
        <f>SUM(J56:J73)</f>
        <v>0</v>
      </c>
    </row>
    <row r="75" spans="1:10" x14ac:dyDescent="0.25">
      <c r="F75" s="135"/>
      <c r="G75" s="135"/>
      <c r="H75" s="135"/>
      <c r="I75" s="135"/>
      <c r="J75" s="191"/>
    </row>
    <row r="76" spans="1:10" x14ac:dyDescent="0.25">
      <c r="F76" s="135"/>
      <c r="G76" s="135"/>
      <c r="H76" s="135"/>
      <c r="I76" s="135"/>
      <c r="J76" s="191"/>
    </row>
    <row r="77" spans="1:10" x14ac:dyDescent="0.25">
      <c r="F77" s="135"/>
      <c r="G77" s="135"/>
      <c r="H77" s="135"/>
      <c r="I77" s="135"/>
      <c r="J77" s="191"/>
    </row>
  </sheetData>
  <sheetProtection algorithmName="SHA-512" hashValue="+nuk1TnAZ+TYWFTmfQzh58SuTnjx4MMxf0ol7WhK7sdXcXWPezXYNNW3HATGe1mKvU83kYMWa6OTeMBGlywYYw==" saltValue="bLsAa7Mznvtv/aGHFg+XG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4" t="s">
        <v>7</v>
      </c>
      <c r="B1" s="104"/>
      <c r="C1" s="105"/>
      <c r="D1" s="104"/>
      <c r="E1" s="104"/>
      <c r="F1" s="104"/>
      <c r="G1" s="104"/>
    </row>
    <row r="2" spans="1:7" ht="25" customHeight="1" x14ac:dyDescent="0.25">
      <c r="A2" s="50" t="s">
        <v>8</v>
      </c>
      <c r="B2" s="49"/>
      <c r="C2" s="106"/>
      <c r="D2" s="106"/>
      <c r="E2" s="106"/>
      <c r="F2" s="106"/>
      <c r="G2" s="107"/>
    </row>
    <row r="3" spans="1:7" ht="25" customHeight="1" x14ac:dyDescent="0.25">
      <c r="A3" s="50" t="s">
        <v>9</v>
      </c>
      <c r="B3" s="49"/>
      <c r="C3" s="106"/>
      <c r="D3" s="106"/>
      <c r="E3" s="106"/>
      <c r="F3" s="106"/>
      <c r="G3" s="107"/>
    </row>
    <row r="4" spans="1:7" ht="25" customHeight="1" x14ac:dyDescent="0.25">
      <c r="A4" s="50" t="s">
        <v>10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4cyajdzrwTiOZwFyAZ6TPx5pjrVt1gwCnmgTv0FpyZf9KxnuAOU5FGBZ+EmvWFD0RqOYznp5LqUXbCC+TZ1NTg==" saltValue="R6ybwUngXVNrQRUN6Ia/w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5" outlineLevelRow="3" x14ac:dyDescent="0.25"/>
  <cols>
    <col min="1" max="1" width="3.36328125" customWidth="1"/>
    <col min="2" max="2" width="12.453125" style="176" customWidth="1"/>
    <col min="3" max="3" width="38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1" width="0" hidden="1" customWidth="1"/>
    <col min="14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7" t="s">
        <v>7</v>
      </c>
      <c r="B1" s="197"/>
      <c r="C1" s="197"/>
      <c r="D1" s="197"/>
      <c r="E1" s="197"/>
      <c r="F1" s="197"/>
      <c r="G1" s="197"/>
      <c r="AG1" t="s">
        <v>105</v>
      </c>
    </row>
    <row r="2" spans="1:60" ht="2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106</v>
      </c>
    </row>
    <row r="3" spans="1:60" ht="25" customHeight="1" x14ac:dyDescent="0.25">
      <c r="A3" s="198" t="s">
        <v>9</v>
      </c>
      <c r="B3" s="49" t="s">
        <v>51</v>
      </c>
      <c r="C3" s="201" t="s">
        <v>52</v>
      </c>
      <c r="D3" s="199"/>
      <c r="E3" s="199"/>
      <c r="F3" s="199"/>
      <c r="G3" s="200"/>
      <c r="AC3" s="176" t="s">
        <v>106</v>
      </c>
      <c r="AG3" t="s">
        <v>107</v>
      </c>
    </row>
    <row r="4" spans="1:60" ht="25" customHeight="1" x14ac:dyDescent="0.25">
      <c r="A4" s="202" t="s">
        <v>10</v>
      </c>
      <c r="B4" s="203" t="s">
        <v>53</v>
      </c>
      <c r="C4" s="204" t="s">
        <v>54</v>
      </c>
      <c r="D4" s="205"/>
      <c r="E4" s="205"/>
      <c r="F4" s="205"/>
      <c r="G4" s="206"/>
      <c r="AG4" t="s">
        <v>108</v>
      </c>
    </row>
    <row r="5" spans="1:60" x14ac:dyDescent="0.25">
      <c r="D5" s="10"/>
    </row>
    <row r="6" spans="1:60" ht="37.5" x14ac:dyDescent="0.25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31</v>
      </c>
      <c r="H6" s="211" t="s">
        <v>32</v>
      </c>
      <c r="I6" s="211" t="s">
        <v>115</v>
      </c>
      <c r="J6" s="211" t="s">
        <v>33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  <c r="X6" s="211" t="s">
        <v>129</v>
      </c>
      <c r="Y6" s="211" t="s">
        <v>130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ht="13" x14ac:dyDescent="0.25">
      <c r="A8" s="235" t="s">
        <v>131</v>
      </c>
      <c r="B8" s="236" t="s">
        <v>84</v>
      </c>
      <c r="C8" s="259" t="s">
        <v>85</v>
      </c>
      <c r="D8" s="237"/>
      <c r="E8" s="238"/>
      <c r="F8" s="239"/>
      <c r="G8" s="239">
        <f>SUMIF(AG9:AG9,"&lt;&gt;NOR",G9:G9)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40">
        <f>SUM(M9:M9)</f>
        <v>0</v>
      </c>
      <c r="N8" s="233"/>
      <c r="O8" s="233">
        <f>SUM(O9:O9)</f>
        <v>0</v>
      </c>
      <c r="P8" s="233"/>
      <c r="Q8" s="233">
        <f>SUM(Q9:Q9)</f>
        <v>0.48</v>
      </c>
      <c r="R8" s="234"/>
      <c r="S8" s="234"/>
      <c r="T8" s="234"/>
      <c r="U8" s="234"/>
      <c r="V8" s="234">
        <f>SUM(V9:V9)</f>
        <v>0</v>
      </c>
      <c r="W8" s="234"/>
      <c r="X8" s="234"/>
      <c r="Y8" s="234"/>
      <c r="AG8" t="s">
        <v>132</v>
      </c>
    </row>
    <row r="9" spans="1:60" outlineLevel="1" x14ac:dyDescent="0.25">
      <c r="A9" s="249">
        <v>1</v>
      </c>
      <c r="B9" s="250" t="s">
        <v>133</v>
      </c>
      <c r="C9" s="260" t="s">
        <v>134</v>
      </c>
      <c r="D9" s="251" t="s">
        <v>135</v>
      </c>
      <c r="E9" s="252">
        <v>160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5">
        <f>G9*(1+L9/100)</f>
        <v>0</v>
      </c>
      <c r="N9" s="231">
        <v>0</v>
      </c>
      <c r="O9" s="231">
        <f>ROUND(E9*N9,2)</f>
        <v>0</v>
      </c>
      <c r="P9" s="231">
        <v>3.0000000000000001E-3</v>
      </c>
      <c r="Q9" s="231">
        <f>ROUND(E9*P9,2)</f>
        <v>0.48</v>
      </c>
      <c r="R9" s="232"/>
      <c r="S9" s="232" t="s">
        <v>136</v>
      </c>
      <c r="T9" s="232" t="s">
        <v>137</v>
      </c>
      <c r="U9" s="232">
        <v>0</v>
      </c>
      <c r="V9" s="232">
        <f>ROUND(E9*U9,2)</f>
        <v>0</v>
      </c>
      <c r="W9" s="232"/>
      <c r="X9" s="232" t="s">
        <v>138</v>
      </c>
      <c r="Y9" s="232" t="s">
        <v>139</v>
      </c>
      <c r="Z9" s="212"/>
      <c r="AA9" s="212"/>
      <c r="AB9" s="212"/>
      <c r="AC9" s="212"/>
      <c r="AD9" s="212"/>
      <c r="AE9" s="212"/>
      <c r="AF9" s="212"/>
      <c r="AG9" s="212" t="s">
        <v>140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13" x14ac:dyDescent="0.25">
      <c r="A10" s="235" t="s">
        <v>131</v>
      </c>
      <c r="B10" s="236" t="s">
        <v>98</v>
      </c>
      <c r="C10" s="259" t="s">
        <v>99</v>
      </c>
      <c r="D10" s="237"/>
      <c r="E10" s="238"/>
      <c r="F10" s="239"/>
      <c r="G10" s="239">
        <f>SUMIF(AG11:AG18,"&lt;&gt;NOR",G11:G18)</f>
        <v>0</v>
      </c>
      <c r="H10" s="239"/>
      <c r="I10" s="239">
        <f>SUM(I11:I18)</f>
        <v>0</v>
      </c>
      <c r="J10" s="239"/>
      <c r="K10" s="239">
        <f>SUM(K11:K18)</f>
        <v>0</v>
      </c>
      <c r="L10" s="239"/>
      <c r="M10" s="240">
        <f>SUM(M11:M18)</f>
        <v>0</v>
      </c>
      <c r="N10" s="233"/>
      <c r="O10" s="233">
        <f>SUM(O11:O18)</f>
        <v>0</v>
      </c>
      <c r="P10" s="233"/>
      <c r="Q10" s="233">
        <f>SUM(Q11:Q18)</f>
        <v>0</v>
      </c>
      <c r="R10" s="234"/>
      <c r="S10" s="234"/>
      <c r="T10" s="234"/>
      <c r="U10" s="234"/>
      <c r="V10" s="234">
        <f>SUM(V11:V18)</f>
        <v>0</v>
      </c>
      <c r="W10" s="234"/>
      <c r="X10" s="234"/>
      <c r="Y10" s="234"/>
      <c r="AG10" t="s">
        <v>132</v>
      </c>
    </row>
    <row r="11" spans="1:60" outlineLevel="1" x14ac:dyDescent="0.25">
      <c r="A11" s="242">
        <v>2</v>
      </c>
      <c r="B11" s="243" t="s">
        <v>141</v>
      </c>
      <c r="C11" s="261" t="s">
        <v>142</v>
      </c>
      <c r="D11" s="244" t="s">
        <v>143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8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136</v>
      </c>
      <c r="T11" s="232" t="s">
        <v>137</v>
      </c>
      <c r="U11" s="232">
        <v>0</v>
      </c>
      <c r="V11" s="232">
        <f>ROUND(E11*U11,2)</f>
        <v>0</v>
      </c>
      <c r="W11" s="232"/>
      <c r="X11" s="232" t="s">
        <v>138</v>
      </c>
      <c r="Y11" s="232" t="s">
        <v>139</v>
      </c>
      <c r="Z11" s="212"/>
      <c r="AA11" s="212"/>
      <c r="AB11" s="212"/>
      <c r="AC11" s="212"/>
      <c r="AD11" s="212"/>
      <c r="AE11" s="212"/>
      <c r="AF11" s="212"/>
      <c r="AG11" s="212" t="s">
        <v>140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5">
      <c r="A12" s="229"/>
      <c r="B12" s="230"/>
      <c r="C12" s="262" t="s">
        <v>144</v>
      </c>
      <c r="D12" s="256"/>
      <c r="E12" s="256"/>
      <c r="F12" s="256"/>
      <c r="G12" s="256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145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" outlineLevel="1" x14ac:dyDescent="0.25">
      <c r="A13" s="242">
        <v>3</v>
      </c>
      <c r="B13" s="243" t="s">
        <v>146</v>
      </c>
      <c r="C13" s="261" t="s">
        <v>147</v>
      </c>
      <c r="D13" s="244" t="s">
        <v>143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8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136</v>
      </c>
      <c r="T13" s="232" t="s">
        <v>137</v>
      </c>
      <c r="U13" s="232">
        <v>0</v>
      </c>
      <c r="V13" s="232">
        <f>ROUND(E13*U13,2)</f>
        <v>0</v>
      </c>
      <c r="W13" s="232"/>
      <c r="X13" s="232" t="s">
        <v>138</v>
      </c>
      <c r="Y13" s="232" t="s">
        <v>139</v>
      </c>
      <c r="Z13" s="212"/>
      <c r="AA13" s="212"/>
      <c r="AB13" s="212"/>
      <c r="AC13" s="212"/>
      <c r="AD13" s="212"/>
      <c r="AE13" s="212"/>
      <c r="AF13" s="212"/>
      <c r="AG13" s="212" t="s">
        <v>140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5">
      <c r="A14" s="229"/>
      <c r="B14" s="230"/>
      <c r="C14" s="262" t="s">
        <v>144</v>
      </c>
      <c r="D14" s="256"/>
      <c r="E14" s="256"/>
      <c r="F14" s="256"/>
      <c r="G14" s="256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145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2">
        <v>4</v>
      </c>
      <c r="B15" s="243" t="s">
        <v>148</v>
      </c>
      <c r="C15" s="261" t="s">
        <v>149</v>
      </c>
      <c r="D15" s="244" t="s">
        <v>143</v>
      </c>
      <c r="E15" s="245">
        <v>1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8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136</v>
      </c>
      <c r="T15" s="232" t="s">
        <v>137</v>
      </c>
      <c r="U15" s="232">
        <v>0</v>
      </c>
      <c r="V15" s="232">
        <f>ROUND(E15*U15,2)</f>
        <v>0</v>
      </c>
      <c r="W15" s="232"/>
      <c r="X15" s="232" t="s">
        <v>138</v>
      </c>
      <c r="Y15" s="232" t="s">
        <v>139</v>
      </c>
      <c r="Z15" s="212"/>
      <c r="AA15" s="212"/>
      <c r="AB15" s="212"/>
      <c r="AC15" s="212"/>
      <c r="AD15" s="212"/>
      <c r="AE15" s="212"/>
      <c r="AF15" s="212"/>
      <c r="AG15" s="212" t="s">
        <v>140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29"/>
      <c r="B16" s="230"/>
      <c r="C16" s="262" t="s">
        <v>144</v>
      </c>
      <c r="D16" s="256"/>
      <c r="E16" s="256"/>
      <c r="F16" s="256"/>
      <c r="G16" s="256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145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2">
        <v>5</v>
      </c>
      <c r="B17" s="243" t="s">
        <v>150</v>
      </c>
      <c r="C17" s="261" t="s">
        <v>151</v>
      </c>
      <c r="D17" s="244" t="s">
        <v>143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8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136</v>
      </c>
      <c r="T17" s="232" t="s">
        <v>137</v>
      </c>
      <c r="U17" s="232">
        <v>0</v>
      </c>
      <c r="V17" s="232">
        <f>ROUND(E17*U17,2)</f>
        <v>0</v>
      </c>
      <c r="W17" s="232"/>
      <c r="X17" s="232" t="s">
        <v>138</v>
      </c>
      <c r="Y17" s="232" t="s">
        <v>139</v>
      </c>
      <c r="Z17" s="212"/>
      <c r="AA17" s="212"/>
      <c r="AB17" s="212"/>
      <c r="AC17" s="212"/>
      <c r="AD17" s="212"/>
      <c r="AE17" s="212"/>
      <c r="AF17" s="212"/>
      <c r="AG17" s="212" t="s">
        <v>140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5">
      <c r="A18" s="229"/>
      <c r="B18" s="230"/>
      <c r="C18" s="262" t="s">
        <v>144</v>
      </c>
      <c r="D18" s="256"/>
      <c r="E18" s="256"/>
      <c r="F18" s="256"/>
      <c r="G18" s="256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145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13" x14ac:dyDescent="0.25">
      <c r="A19" s="235" t="s">
        <v>131</v>
      </c>
      <c r="B19" s="236" t="s">
        <v>76</v>
      </c>
      <c r="C19" s="259" t="s">
        <v>77</v>
      </c>
      <c r="D19" s="237"/>
      <c r="E19" s="238"/>
      <c r="F19" s="239"/>
      <c r="G19" s="239">
        <f>SUMIF(AG20:AG21,"&lt;&gt;NOR",G20:G21)</f>
        <v>0</v>
      </c>
      <c r="H19" s="239"/>
      <c r="I19" s="239">
        <f>SUM(I20:I21)</f>
        <v>0</v>
      </c>
      <c r="J19" s="239"/>
      <c r="K19" s="239">
        <f>SUM(K20:K21)</f>
        <v>0</v>
      </c>
      <c r="L19" s="239"/>
      <c r="M19" s="240">
        <f>SUM(M20:M21)</f>
        <v>0</v>
      </c>
      <c r="N19" s="233"/>
      <c r="O19" s="233">
        <f>SUM(O20:O21)</f>
        <v>0</v>
      </c>
      <c r="P19" s="233"/>
      <c r="Q19" s="233">
        <f>SUM(Q20:Q21)</f>
        <v>0</v>
      </c>
      <c r="R19" s="234"/>
      <c r="S19" s="234"/>
      <c r="T19" s="234"/>
      <c r="U19" s="234"/>
      <c r="V19" s="234">
        <f>SUM(V20:V21)</f>
        <v>2.39</v>
      </c>
      <c r="W19" s="234"/>
      <c r="X19" s="234"/>
      <c r="Y19" s="234"/>
      <c r="AG19" t="s">
        <v>132</v>
      </c>
    </row>
    <row r="20" spans="1:60" ht="20" outlineLevel="1" x14ac:dyDescent="0.25">
      <c r="A20" s="242">
        <v>6</v>
      </c>
      <c r="B20" s="243" t="s">
        <v>152</v>
      </c>
      <c r="C20" s="261" t="s">
        <v>153</v>
      </c>
      <c r="D20" s="244" t="s">
        <v>154</v>
      </c>
      <c r="E20" s="245">
        <v>0.60009999999999997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8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136</v>
      </c>
      <c r="T20" s="232" t="s">
        <v>137</v>
      </c>
      <c r="U20" s="232">
        <v>3.9910000000000001</v>
      </c>
      <c r="V20" s="232">
        <f>ROUND(E20*U20,2)</f>
        <v>2.39</v>
      </c>
      <c r="W20" s="232"/>
      <c r="X20" s="232" t="s">
        <v>138</v>
      </c>
      <c r="Y20" s="232" t="s">
        <v>139</v>
      </c>
      <c r="Z20" s="212"/>
      <c r="AA20" s="212"/>
      <c r="AB20" s="212"/>
      <c r="AC20" s="212"/>
      <c r="AD20" s="212"/>
      <c r="AE20" s="212"/>
      <c r="AF20" s="212"/>
      <c r="AG20" s="212" t="s">
        <v>155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29"/>
      <c r="B21" s="230"/>
      <c r="C21" s="262" t="s">
        <v>156</v>
      </c>
      <c r="D21" s="256"/>
      <c r="E21" s="256"/>
      <c r="F21" s="256"/>
      <c r="G21" s="256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145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13" x14ac:dyDescent="0.25">
      <c r="A22" s="235" t="s">
        <v>131</v>
      </c>
      <c r="B22" s="236" t="s">
        <v>94</v>
      </c>
      <c r="C22" s="259" t="s">
        <v>95</v>
      </c>
      <c r="D22" s="237"/>
      <c r="E22" s="238"/>
      <c r="F22" s="239"/>
      <c r="G22" s="239">
        <f>SUMIF(AG23:AG23,"&lt;&gt;NOR",G23:G23)</f>
        <v>0</v>
      </c>
      <c r="H22" s="239"/>
      <c r="I22" s="239">
        <f>SUM(I23:I23)</f>
        <v>0</v>
      </c>
      <c r="J22" s="239"/>
      <c r="K22" s="239">
        <f>SUM(K23:K23)</f>
        <v>0</v>
      </c>
      <c r="L22" s="239"/>
      <c r="M22" s="240">
        <f>SUM(M23:M23)</f>
        <v>0</v>
      </c>
      <c r="N22" s="233"/>
      <c r="O22" s="233">
        <f>SUM(O23:O23)</f>
        <v>0.08</v>
      </c>
      <c r="P22" s="233"/>
      <c r="Q22" s="233">
        <f>SUM(Q23:Q23)</f>
        <v>1.33</v>
      </c>
      <c r="R22" s="234"/>
      <c r="S22" s="234"/>
      <c r="T22" s="234"/>
      <c r="U22" s="234"/>
      <c r="V22" s="234">
        <f>SUM(V23:V23)</f>
        <v>34.450000000000003</v>
      </c>
      <c r="W22" s="234"/>
      <c r="X22" s="234"/>
      <c r="Y22" s="234"/>
      <c r="AG22" t="s">
        <v>132</v>
      </c>
    </row>
    <row r="23" spans="1:60" ht="20" outlineLevel="1" x14ac:dyDescent="0.25">
      <c r="A23" s="249">
        <v>7</v>
      </c>
      <c r="B23" s="250" t="s">
        <v>157</v>
      </c>
      <c r="C23" s="260" t="s">
        <v>158</v>
      </c>
      <c r="D23" s="251" t="s">
        <v>159</v>
      </c>
      <c r="E23" s="252">
        <v>1325.02</v>
      </c>
      <c r="F23" s="253"/>
      <c r="G23" s="254">
        <f>ROUND(E23*F23,2)</f>
        <v>0</v>
      </c>
      <c r="H23" s="253"/>
      <c r="I23" s="254">
        <f>ROUND(E23*H23,2)</f>
        <v>0</v>
      </c>
      <c r="J23" s="253"/>
      <c r="K23" s="254">
        <f>ROUND(E23*J23,2)</f>
        <v>0</v>
      </c>
      <c r="L23" s="254">
        <v>21</v>
      </c>
      <c r="M23" s="255">
        <f>G23*(1+L23/100)</f>
        <v>0</v>
      </c>
      <c r="N23" s="231">
        <v>6.0000000000000002E-5</v>
      </c>
      <c r="O23" s="231">
        <f>ROUND(E23*N23,2)</f>
        <v>0.08</v>
      </c>
      <c r="P23" s="231">
        <v>1E-3</v>
      </c>
      <c r="Q23" s="231">
        <f>ROUND(E23*P23,2)</f>
        <v>1.33</v>
      </c>
      <c r="R23" s="232"/>
      <c r="S23" s="232" t="s">
        <v>136</v>
      </c>
      <c r="T23" s="232" t="s">
        <v>137</v>
      </c>
      <c r="U23" s="232">
        <v>2.5999999999999999E-2</v>
      </c>
      <c r="V23" s="232">
        <f>ROUND(E23*U23,2)</f>
        <v>34.450000000000003</v>
      </c>
      <c r="W23" s="232"/>
      <c r="X23" s="232" t="s">
        <v>138</v>
      </c>
      <c r="Y23" s="232" t="s">
        <v>139</v>
      </c>
      <c r="Z23" s="212"/>
      <c r="AA23" s="212"/>
      <c r="AB23" s="212"/>
      <c r="AC23" s="212"/>
      <c r="AD23" s="212"/>
      <c r="AE23" s="212"/>
      <c r="AF23" s="212"/>
      <c r="AG23" s="212" t="s">
        <v>140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13" x14ac:dyDescent="0.25">
      <c r="A24" s="235" t="s">
        <v>131</v>
      </c>
      <c r="B24" s="236" t="s">
        <v>78</v>
      </c>
      <c r="C24" s="259" t="s">
        <v>79</v>
      </c>
      <c r="D24" s="237"/>
      <c r="E24" s="238"/>
      <c r="F24" s="239"/>
      <c r="G24" s="239">
        <f>SUMIF(AG25:AG26,"&lt;&gt;NOR",G25:G26)</f>
        <v>0</v>
      </c>
      <c r="H24" s="239"/>
      <c r="I24" s="239">
        <f>SUM(I25:I26)</f>
        <v>0</v>
      </c>
      <c r="J24" s="239"/>
      <c r="K24" s="239">
        <f>SUM(K25:K26)</f>
        <v>0</v>
      </c>
      <c r="L24" s="239"/>
      <c r="M24" s="240">
        <f>SUM(M25:M26)</f>
        <v>0</v>
      </c>
      <c r="N24" s="233"/>
      <c r="O24" s="233">
        <f>SUM(O25:O26)</f>
        <v>0</v>
      </c>
      <c r="P24" s="233"/>
      <c r="Q24" s="233">
        <f>SUM(Q25:Q26)</f>
        <v>11.280000000000001</v>
      </c>
      <c r="R24" s="234"/>
      <c r="S24" s="234"/>
      <c r="T24" s="234"/>
      <c r="U24" s="234"/>
      <c r="V24" s="234">
        <f>SUM(V25:V26)</f>
        <v>40.04</v>
      </c>
      <c r="W24" s="234"/>
      <c r="X24" s="234"/>
      <c r="Y24" s="234"/>
      <c r="AG24" t="s">
        <v>132</v>
      </c>
    </row>
    <row r="25" spans="1:60" ht="20" outlineLevel="1" x14ac:dyDescent="0.25">
      <c r="A25" s="249">
        <v>8</v>
      </c>
      <c r="B25" s="250" t="s">
        <v>160</v>
      </c>
      <c r="C25" s="260" t="s">
        <v>161</v>
      </c>
      <c r="D25" s="251" t="s">
        <v>162</v>
      </c>
      <c r="E25" s="252">
        <v>564</v>
      </c>
      <c r="F25" s="253"/>
      <c r="G25" s="254">
        <f>ROUND(E25*F25,2)</f>
        <v>0</v>
      </c>
      <c r="H25" s="253"/>
      <c r="I25" s="254">
        <f>ROUND(E25*H25,2)</f>
        <v>0</v>
      </c>
      <c r="J25" s="253"/>
      <c r="K25" s="254">
        <f>ROUND(E25*J25,2)</f>
        <v>0</v>
      </c>
      <c r="L25" s="254">
        <v>21</v>
      </c>
      <c r="M25" s="255">
        <f>G25*(1+L25/100)</f>
        <v>0</v>
      </c>
      <c r="N25" s="231">
        <v>0</v>
      </c>
      <c r="O25" s="231">
        <f>ROUND(E25*N25,2)</f>
        <v>0</v>
      </c>
      <c r="P25" s="231">
        <v>6.0000000000000001E-3</v>
      </c>
      <c r="Q25" s="231">
        <f>ROUND(E25*P25,2)</f>
        <v>3.38</v>
      </c>
      <c r="R25" s="232"/>
      <c r="S25" s="232" t="s">
        <v>136</v>
      </c>
      <c r="T25" s="232" t="s">
        <v>137</v>
      </c>
      <c r="U25" s="232">
        <v>6.0000000000000001E-3</v>
      </c>
      <c r="V25" s="232">
        <f>ROUND(E25*U25,2)</f>
        <v>3.38</v>
      </c>
      <c r="W25" s="232"/>
      <c r="X25" s="232" t="s">
        <v>138</v>
      </c>
      <c r="Y25" s="232" t="s">
        <v>139</v>
      </c>
      <c r="Z25" s="212"/>
      <c r="AA25" s="212"/>
      <c r="AB25" s="212"/>
      <c r="AC25" s="212"/>
      <c r="AD25" s="212"/>
      <c r="AE25" s="212"/>
      <c r="AF25" s="212"/>
      <c r="AG25" s="212" t="s">
        <v>140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" outlineLevel="1" x14ac:dyDescent="0.25">
      <c r="A26" s="249">
        <v>9</v>
      </c>
      <c r="B26" s="250" t="s">
        <v>163</v>
      </c>
      <c r="C26" s="260" t="s">
        <v>164</v>
      </c>
      <c r="D26" s="251" t="s">
        <v>162</v>
      </c>
      <c r="E26" s="252">
        <v>564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5">
        <f>G26*(1+L26/100)</f>
        <v>0</v>
      </c>
      <c r="N26" s="231">
        <v>0</v>
      </c>
      <c r="O26" s="231">
        <f>ROUND(E26*N26,2)</f>
        <v>0</v>
      </c>
      <c r="P26" s="231">
        <v>1.4E-2</v>
      </c>
      <c r="Q26" s="231">
        <f>ROUND(E26*P26,2)</f>
        <v>7.9</v>
      </c>
      <c r="R26" s="232"/>
      <c r="S26" s="232" t="s">
        <v>136</v>
      </c>
      <c r="T26" s="232" t="s">
        <v>137</v>
      </c>
      <c r="U26" s="232">
        <v>6.5000000000000002E-2</v>
      </c>
      <c r="V26" s="232">
        <f>ROUND(E26*U26,2)</f>
        <v>36.659999999999997</v>
      </c>
      <c r="W26" s="232"/>
      <c r="X26" s="232" t="s">
        <v>138</v>
      </c>
      <c r="Y26" s="232" t="s">
        <v>139</v>
      </c>
      <c r="Z26" s="212"/>
      <c r="AA26" s="212"/>
      <c r="AB26" s="212"/>
      <c r="AC26" s="212"/>
      <c r="AD26" s="212"/>
      <c r="AE26" s="212"/>
      <c r="AF26" s="212"/>
      <c r="AG26" s="212" t="s">
        <v>140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13" x14ac:dyDescent="0.25">
      <c r="A27" s="235" t="s">
        <v>131</v>
      </c>
      <c r="B27" s="236" t="s">
        <v>92</v>
      </c>
      <c r="C27" s="259" t="s">
        <v>93</v>
      </c>
      <c r="D27" s="237"/>
      <c r="E27" s="238"/>
      <c r="F27" s="239"/>
      <c r="G27" s="239">
        <f>SUMIF(AG28:AG28,"&lt;&gt;NOR",G28:G28)</f>
        <v>0</v>
      </c>
      <c r="H27" s="239"/>
      <c r="I27" s="239">
        <f>SUM(I28:I28)</f>
        <v>0</v>
      </c>
      <c r="J27" s="239"/>
      <c r="K27" s="239">
        <f>SUM(K28:K28)</f>
        <v>0</v>
      </c>
      <c r="L27" s="239"/>
      <c r="M27" s="240">
        <f>SUM(M28:M28)</f>
        <v>0</v>
      </c>
      <c r="N27" s="233"/>
      <c r="O27" s="233">
        <f>SUM(O28:O28)</f>
        <v>0</v>
      </c>
      <c r="P27" s="233"/>
      <c r="Q27" s="233">
        <f>SUM(Q28:Q28)</f>
        <v>17.399999999999999</v>
      </c>
      <c r="R27" s="234"/>
      <c r="S27" s="234"/>
      <c r="T27" s="234"/>
      <c r="U27" s="234"/>
      <c r="V27" s="234">
        <f>SUM(V28:V28)</f>
        <v>95</v>
      </c>
      <c r="W27" s="234"/>
      <c r="X27" s="234"/>
      <c r="Y27" s="234"/>
      <c r="AG27" t="s">
        <v>132</v>
      </c>
    </row>
    <row r="28" spans="1:60" ht="20" outlineLevel="1" x14ac:dyDescent="0.25">
      <c r="A28" s="249">
        <v>10</v>
      </c>
      <c r="B28" s="250" t="s">
        <v>165</v>
      </c>
      <c r="C28" s="260" t="s">
        <v>166</v>
      </c>
      <c r="D28" s="251" t="s">
        <v>167</v>
      </c>
      <c r="E28" s="252">
        <v>100</v>
      </c>
      <c r="F28" s="253"/>
      <c r="G28" s="254">
        <f>ROUND(E28*F28,2)</f>
        <v>0</v>
      </c>
      <c r="H28" s="253"/>
      <c r="I28" s="254">
        <f>ROUND(E28*H28,2)</f>
        <v>0</v>
      </c>
      <c r="J28" s="253"/>
      <c r="K28" s="254">
        <f>ROUND(E28*J28,2)</f>
        <v>0</v>
      </c>
      <c r="L28" s="254">
        <v>21</v>
      </c>
      <c r="M28" s="255">
        <f>G28*(1+L28/100)</f>
        <v>0</v>
      </c>
      <c r="N28" s="231">
        <v>0</v>
      </c>
      <c r="O28" s="231">
        <f>ROUND(E28*N28,2)</f>
        <v>0</v>
      </c>
      <c r="P28" s="231">
        <v>0.17399999999999999</v>
      </c>
      <c r="Q28" s="231">
        <f>ROUND(E28*P28,2)</f>
        <v>17.399999999999999</v>
      </c>
      <c r="R28" s="232"/>
      <c r="S28" s="232" t="s">
        <v>136</v>
      </c>
      <c r="T28" s="232" t="s">
        <v>137</v>
      </c>
      <c r="U28" s="232">
        <v>0.95</v>
      </c>
      <c r="V28" s="232">
        <f>ROUND(E28*U28,2)</f>
        <v>95</v>
      </c>
      <c r="W28" s="232"/>
      <c r="X28" s="232" t="s">
        <v>138</v>
      </c>
      <c r="Y28" s="232" t="s">
        <v>139</v>
      </c>
      <c r="Z28" s="212"/>
      <c r="AA28" s="212"/>
      <c r="AB28" s="212"/>
      <c r="AC28" s="212"/>
      <c r="AD28" s="212"/>
      <c r="AE28" s="212"/>
      <c r="AF28" s="212"/>
      <c r="AG28" s="212" t="s">
        <v>140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13" x14ac:dyDescent="0.25">
      <c r="A29" s="235" t="s">
        <v>131</v>
      </c>
      <c r="B29" s="236" t="s">
        <v>90</v>
      </c>
      <c r="C29" s="259" t="s">
        <v>91</v>
      </c>
      <c r="D29" s="237"/>
      <c r="E29" s="238"/>
      <c r="F29" s="239"/>
      <c r="G29" s="239">
        <f>SUMIF(AG30:AG31,"&lt;&gt;NOR",G30:G31)</f>
        <v>0</v>
      </c>
      <c r="H29" s="239"/>
      <c r="I29" s="239">
        <f>SUM(I30:I31)</f>
        <v>0</v>
      </c>
      <c r="J29" s="239"/>
      <c r="K29" s="239">
        <f>SUM(K30:K31)</f>
        <v>0</v>
      </c>
      <c r="L29" s="239"/>
      <c r="M29" s="240">
        <f>SUM(M30:M31)</f>
        <v>0</v>
      </c>
      <c r="N29" s="233"/>
      <c r="O29" s="233">
        <f>SUM(O30:O31)</f>
        <v>0</v>
      </c>
      <c r="P29" s="233"/>
      <c r="Q29" s="233">
        <f>SUM(Q30:Q31)</f>
        <v>17.329999999999998</v>
      </c>
      <c r="R29" s="234"/>
      <c r="S29" s="234"/>
      <c r="T29" s="234"/>
      <c r="U29" s="234"/>
      <c r="V29" s="234">
        <f>SUM(V30:V31)</f>
        <v>158.86000000000001</v>
      </c>
      <c r="W29" s="234"/>
      <c r="X29" s="234"/>
      <c r="Y29" s="234"/>
      <c r="AG29" t="s">
        <v>132</v>
      </c>
    </row>
    <row r="30" spans="1:60" outlineLevel="1" x14ac:dyDescent="0.25">
      <c r="A30" s="249">
        <v>11</v>
      </c>
      <c r="B30" s="250" t="s">
        <v>168</v>
      </c>
      <c r="C30" s="260" t="s">
        <v>169</v>
      </c>
      <c r="D30" s="251" t="s">
        <v>162</v>
      </c>
      <c r="E30" s="252">
        <v>1222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21</v>
      </c>
      <c r="M30" s="255">
        <f>G30*(1+L30/100)</f>
        <v>0</v>
      </c>
      <c r="N30" s="231">
        <v>0</v>
      </c>
      <c r="O30" s="231">
        <f>ROUND(E30*N30,2)</f>
        <v>0</v>
      </c>
      <c r="P30" s="231">
        <v>1.8000000000000001E-4</v>
      </c>
      <c r="Q30" s="231">
        <f>ROUND(E30*P30,2)</f>
        <v>0.22</v>
      </c>
      <c r="R30" s="232"/>
      <c r="S30" s="232" t="s">
        <v>136</v>
      </c>
      <c r="T30" s="232" t="s">
        <v>137</v>
      </c>
      <c r="U30" s="232">
        <v>0.03</v>
      </c>
      <c r="V30" s="232">
        <f>ROUND(E30*U30,2)</f>
        <v>36.659999999999997</v>
      </c>
      <c r="W30" s="232"/>
      <c r="X30" s="232" t="s">
        <v>138</v>
      </c>
      <c r="Y30" s="232" t="s">
        <v>139</v>
      </c>
      <c r="Z30" s="212"/>
      <c r="AA30" s="212"/>
      <c r="AB30" s="212"/>
      <c r="AC30" s="212"/>
      <c r="AD30" s="212"/>
      <c r="AE30" s="212"/>
      <c r="AF30" s="212"/>
      <c r="AG30" s="212" t="s">
        <v>140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" outlineLevel="1" x14ac:dyDescent="0.25">
      <c r="A31" s="249">
        <v>12</v>
      </c>
      <c r="B31" s="250" t="s">
        <v>170</v>
      </c>
      <c r="C31" s="260" t="s">
        <v>171</v>
      </c>
      <c r="D31" s="251" t="s">
        <v>162</v>
      </c>
      <c r="E31" s="252">
        <v>1222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5">
        <f>G31*(1+L31/100)</f>
        <v>0</v>
      </c>
      <c r="N31" s="231">
        <v>0</v>
      </c>
      <c r="O31" s="231">
        <f>ROUND(E31*N31,2)</f>
        <v>0</v>
      </c>
      <c r="P31" s="231">
        <v>1.4E-2</v>
      </c>
      <c r="Q31" s="231">
        <f>ROUND(E31*P31,2)</f>
        <v>17.11</v>
      </c>
      <c r="R31" s="232"/>
      <c r="S31" s="232" t="s">
        <v>136</v>
      </c>
      <c r="T31" s="232" t="s">
        <v>137</v>
      </c>
      <c r="U31" s="232">
        <v>0.1</v>
      </c>
      <c r="V31" s="232">
        <f>ROUND(E31*U31,2)</f>
        <v>122.2</v>
      </c>
      <c r="W31" s="232"/>
      <c r="X31" s="232" t="s">
        <v>138</v>
      </c>
      <c r="Y31" s="232" t="s">
        <v>139</v>
      </c>
      <c r="Z31" s="212"/>
      <c r="AA31" s="212"/>
      <c r="AB31" s="212"/>
      <c r="AC31" s="212"/>
      <c r="AD31" s="212"/>
      <c r="AE31" s="212"/>
      <c r="AF31" s="212"/>
      <c r="AG31" s="212" t="s">
        <v>140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13" x14ac:dyDescent="0.25">
      <c r="A32" s="235" t="s">
        <v>131</v>
      </c>
      <c r="B32" s="236" t="s">
        <v>88</v>
      </c>
      <c r="C32" s="259" t="s">
        <v>89</v>
      </c>
      <c r="D32" s="237"/>
      <c r="E32" s="238"/>
      <c r="F32" s="239"/>
      <c r="G32" s="239">
        <f>SUMIF(AG33:AG45,"&lt;&gt;NOR",G33:G45)</f>
        <v>0</v>
      </c>
      <c r="H32" s="239"/>
      <c r="I32" s="239">
        <f>SUM(I33:I45)</f>
        <v>0</v>
      </c>
      <c r="J32" s="239"/>
      <c r="K32" s="239">
        <f>SUM(K33:K45)</f>
        <v>0</v>
      </c>
      <c r="L32" s="239"/>
      <c r="M32" s="240">
        <f>SUM(M33:M45)</f>
        <v>0</v>
      </c>
      <c r="N32" s="233"/>
      <c r="O32" s="233">
        <f>SUM(O33:O45)</f>
        <v>0</v>
      </c>
      <c r="P32" s="233"/>
      <c r="Q32" s="233">
        <f>SUM(Q33:Q45)</f>
        <v>7.2</v>
      </c>
      <c r="R32" s="234"/>
      <c r="S32" s="234"/>
      <c r="T32" s="234"/>
      <c r="U32" s="234"/>
      <c r="V32" s="234">
        <f>SUM(V33:V45)</f>
        <v>161.18</v>
      </c>
      <c r="W32" s="234"/>
      <c r="X32" s="234"/>
      <c r="Y32" s="234"/>
      <c r="AG32" t="s">
        <v>132</v>
      </c>
    </row>
    <row r="33" spans="1:60" ht="20" outlineLevel="1" x14ac:dyDescent="0.25">
      <c r="A33" s="249">
        <v>13</v>
      </c>
      <c r="B33" s="250" t="s">
        <v>172</v>
      </c>
      <c r="C33" s="260" t="s">
        <v>173</v>
      </c>
      <c r="D33" s="251" t="s">
        <v>167</v>
      </c>
      <c r="E33" s="252">
        <v>6</v>
      </c>
      <c r="F33" s="253"/>
      <c r="G33" s="254">
        <f>ROUND(E33*F33,2)</f>
        <v>0</v>
      </c>
      <c r="H33" s="253"/>
      <c r="I33" s="254">
        <f>ROUND(E33*H33,2)</f>
        <v>0</v>
      </c>
      <c r="J33" s="253"/>
      <c r="K33" s="254">
        <f>ROUND(E33*J33,2)</f>
        <v>0</v>
      </c>
      <c r="L33" s="254">
        <v>21</v>
      </c>
      <c r="M33" s="255">
        <f>G33*(1+L33/100)</f>
        <v>0</v>
      </c>
      <c r="N33" s="231">
        <v>0</v>
      </c>
      <c r="O33" s="231">
        <f>ROUND(E33*N33,2)</f>
        <v>0</v>
      </c>
      <c r="P33" s="231">
        <v>2.0080000000000001E-2</v>
      </c>
      <c r="Q33" s="231">
        <f>ROUND(E33*P33,2)</f>
        <v>0.12</v>
      </c>
      <c r="R33" s="232"/>
      <c r="S33" s="232" t="s">
        <v>136</v>
      </c>
      <c r="T33" s="232" t="s">
        <v>137</v>
      </c>
      <c r="U33" s="232">
        <v>0.10580000000000001</v>
      </c>
      <c r="V33" s="232">
        <f>ROUND(E33*U33,2)</f>
        <v>0.63</v>
      </c>
      <c r="W33" s="232"/>
      <c r="X33" s="232" t="s">
        <v>138</v>
      </c>
      <c r="Y33" s="232" t="s">
        <v>139</v>
      </c>
      <c r="Z33" s="212"/>
      <c r="AA33" s="212"/>
      <c r="AB33" s="212"/>
      <c r="AC33" s="212"/>
      <c r="AD33" s="212"/>
      <c r="AE33" s="212"/>
      <c r="AF33" s="212"/>
      <c r="AG33" s="212" t="s">
        <v>140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9">
        <v>14</v>
      </c>
      <c r="B34" s="250" t="s">
        <v>174</v>
      </c>
      <c r="C34" s="260" t="s">
        <v>175</v>
      </c>
      <c r="D34" s="251" t="s">
        <v>167</v>
      </c>
      <c r="E34" s="252">
        <v>16</v>
      </c>
      <c r="F34" s="253"/>
      <c r="G34" s="254">
        <f>ROUND(E34*F34,2)</f>
        <v>0</v>
      </c>
      <c r="H34" s="253"/>
      <c r="I34" s="254">
        <f>ROUND(E34*H34,2)</f>
        <v>0</v>
      </c>
      <c r="J34" s="253"/>
      <c r="K34" s="254">
        <f>ROUND(E34*J34,2)</f>
        <v>0</v>
      </c>
      <c r="L34" s="254">
        <v>21</v>
      </c>
      <c r="M34" s="255">
        <f>G34*(1+L34/100)</f>
        <v>0</v>
      </c>
      <c r="N34" s="231">
        <v>0</v>
      </c>
      <c r="O34" s="231">
        <f>ROUND(E34*N34,2)</f>
        <v>0</v>
      </c>
      <c r="P34" s="231">
        <v>1.15E-3</v>
      </c>
      <c r="Q34" s="231">
        <f>ROUND(E34*P34,2)</f>
        <v>0.02</v>
      </c>
      <c r="R34" s="232"/>
      <c r="S34" s="232" t="s">
        <v>136</v>
      </c>
      <c r="T34" s="232" t="s">
        <v>137</v>
      </c>
      <c r="U34" s="232">
        <v>0.10580000000000001</v>
      </c>
      <c r="V34" s="232">
        <f>ROUND(E34*U34,2)</f>
        <v>1.69</v>
      </c>
      <c r="W34" s="232"/>
      <c r="X34" s="232" t="s">
        <v>138</v>
      </c>
      <c r="Y34" s="232" t="s">
        <v>139</v>
      </c>
      <c r="Z34" s="212"/>
      <c r="AA34" s="212"/>
      <c r="AB34" s="212"/>
      <c r="AC34" s="212"/>
      <c r="AD34" s="212"/>
      <c r="AE34" s="212"/>
      <c r="AF34" s="212"/>
      <c r="AG34" s="212" t="s">
        <v>140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" outlineLevel="1" x14ac:dyDescent="0.25">
      <c r="A35" s="249">
        <v>15</v>
      </c>
      <c r="B35" s="250" t="s">
        <v>176</v>
      </c>
      <c r="C35" s="260" t="s">
        <v>177</v>
      </c>
      <c r="D35" s="251" t="s">
        <v>178</v>
      </c>
      <c r="E35" s="252">
        <v>39.700000000000003</v>
      </c>
      <c r="F35" s="253"/>
      <c r="G35" s="254">
        <f>ROUND(E35*F35,2)</f>
        <v>0</v>
      </c>
      <c r="H35" s="253"/>
      <c r="I35" s="254">
        <f>ROUND(E35*H35,2)</f>
        <v>0</v>
      </c>
      <c r="J35" s="253"/>
      <c r="K35" s="254">
        <f>ROUND(E35*J35,2)</f>
        <v>0</v>
      </c>
      <c r="L35" s="254">
        <v>21</v>
      </c>
      <c r="M35" s="255">
        <f>G35*(1+L35/100)</f>
        <v>0</v>
      </c>
      <c r="N35" s="231">
        <v>0</v>
      </c>
      <c r="O35" s="231">
        <f>ROUND(E35*N35,2)</f>
        <v>0</v>
      </c>
      <c r="P35" s="231">
        <v>3.0699999999999998E-3</v>
      </c>
      <c r="Q35" s="231">
        <f>ROUND(E35*P35,2)</f>
        <v>0.12</v>
      </c>
      <c r="R35" s="232"/>
      <c r="S35" s="232" t="s">
        <v>136</v>
      </c>
      <c r="T35" s="232" t="s">
        <v>137</v>
      </c>
      <c r="U35" s="232">
        <v>5.2900000000000003E-2</v>
      </c>
      <c r="V35" s="232">
        <f>ROUND(E35*U35,2)</f>
        <v>2.1</v>
      </c>
      <c r="W35" s="232"/>
      <c r="X35" s="232" t="s">
        <v>138</v>
      </c>
      <c r="Y35" s="232" t="s">
        <v>139</v>
      </c>
      <c r="Z35" s="212"/>
      <c r="AA35" s="212"/>
      <c r="AB35" s="212"/>
      <c r="AC35" s="212"/>
      <c r="AD35" s="212"/>
      <c r="AE35" s="212"/>
      <c r="AF35" s="212"/>
      <c r="AG35" s="212" t="s">
        <v>140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" outlineLevel="1" x14ac:dyDescent="0.25">
      <c r="A36" s="249">
        <v>16</v>
      </c>
      <c r="B36" s="250" t="s">
        <v>179</v>
      </c>
      <c r="C36" s="260" t="s">
        <v>180</v>
      </c>
      <c r="D36" s="251" t="s">
        <v>178</v>
      </c>
      <c r="E36" s="252">
        <v>53.6</v>
      </c>
      <c r="F36" s="253"/>
      <c r="G36" s="254">
        <f>ROUND(E36*F36,2)</f>
        <v>0</v>
      </c>
      <c r="H36" s="253"/>
      <c r="I36" s="254">
        <f>ROUND(E36*H36,2)</f>
        <v>0</v>
      </c>
      <c r="J36" s="253"/>
      <c r="K36" s="254">
        <f>ROUND(E36*J36,2)</f>
        <v>0</v>
      </c>
      <c r="L36" s="254">
        <v>21</v>
      </c>
      <c r="M36" s="255">
        <f>G36*(1+L36/100)</f>
        <v>0</v>
      </c>
      <c r="N36" s="231">
        <v>0</v>
      </c>
      <c r="O36" s="231">
        <f>ROUND(E36*N36,2)</f>
        <v>0</v>
      </c>
      <c r="P36" s="231">
        <v>2.6900000000000001E-3</v>
      </c>
      <c r="Q36" s="231">
        <f>ROUND(E36*P36,2)</f>
        <v>0.14000000000000001</v>
      </c>
      <c r="R36" s="232"/>
      <c r="S36" s="232" t="s">
        <v>136</v>
      </c>
      <c r="T36" s="232" t="s">
        <v>137</v>
      </c>
      <c r="U36" s="232">
        <v>6.9000000000000006E-2</v>
      </c>
      <c r="V36" s="232">
        <f>ROUND(E36*U36,2)</f>
        <v>3.7</v>
      </c>
      <c r="W36" s="232"/>
      <c r="X36" s="232" t="s">
        <v>138</v>
      </c>
      <c r="Y36" s="232" t="s">
        <v>139</v>
      </c>
      <c r="Z36" s="212"/>
      <c r="AA36" s="212"/>
      <c r="AB36" s="212"/>
      <c r="AC36" s="212"/>
      <c r="AD36" s="212"/>
      <c r="AE36" s="212"/>
      <c r="AF36" s="212"/>
      <c r="AG36" s="212" t="s">
        <v>140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" outlineLevel="1" x14ac:dyDescent="0.25">
      <c r="A37" s="249">
        <v>17</v>
      </c>
      <c r="B37" s="250" t="s">
        <v>181</v>
      </c>
      <c r="C37" s="260" t="s">
        <v>182</v>
      </c>
      <c r="D37" s="251" t="s">
        <v>178</v>
      </c>
      <c r="E37" s="252">
        <v>107.86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21</v>
      </c>
      <c r="M37" s="255">
        <f>G37*(1+L37/100)</f>
        <v>0</v>
      </c>
      <c r="N37" s="231">
        <v>0</v>
      </c>
      <c r="O37" s="231">
        <f>ROUND(E37*N37,2)</f>
        <v>0</v>
      </c>
      <c r="P37" s="231">
        <v>1.97E-3</v>
      </c>
      <c r="Q37" s="231">
        <f>ROUND(E37*P37,2)</f>
        <v>0.21</v>
      </c>
      <c r="R37" s="232"/>
      <c r="S37" s="232" t="s">
        <v>136</v>
      </c>
      <c r="T37" s="232" t="s">
        <v>137</v>
      </c>
      <c r="U37" s="232">
        <v>5.2900000000000003E-2</v>
      </c>
      <c r="V37" s="232">
        <f>ROUND(E37*U37,2)</f>
        <v>5.71</v>
      </c>
      <c r="W37" s="232"/>
      <c r="X37" s="232" t="s">
        <v>138</v>
      </c>
      <c r="Y37" s="232" t="s">
        <v>139</v>
      </c>
      <c r="Z37" s="212"/>
      <c r="AA37" s="212"/>
      <c r="AB37" s="212"/>
      <c r="AC37" s="212"/>
      <c r="AD37" s="212"/>
      <c r="AE37" s="212"/>
      <c r="AF37" s="212"/>
      <c r="AG37" s="212" t="s">
        <v>140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" outlineLevel="1" x14ac:dyDescent="0.25">
      <c r="A38" s="249">
        <v>18</v>
      </c>
      <c r="B38" s="250" t="s">
        <v>183</v>
      </c>
      <c r="C38" s="260" t="s">
        <v>184</v>
      </c>
      <c r="D38" s="251" t="s">
        <v>178</v>
      </c>
      <c r="E38" s="252">
        <v>57.6</v>
      </c>
      <c r="F38" s="253"/>
      <c r="G38" s="254">
        <f>ROUND(E38*F38,2)</f>
        <v>0</v>
      </c>
      <c r="H38" s="253"/>
      <c r="I38" s="254">
        <f>ROUND(E38*H38,2)</f>
        <v>0</v>
      </c>
      <c r="J38" s="253"/>
      <c r="K38" s="254">
        <f>ROUND(E38*J38,2)</f>
        <v>0</v>
      </c>
      <c r="L38" s="254">
        <v>21</v>
      </c>
      <c r="M38" s="255">
        <f>G38*(1+L38/100)</f>
        <v>0</v>
      </c>
      <c r="N38" s="231">
        <v>0</v>
      </c>
      <c r="O38" s="231">
        <f>ROUND(E38*N38,2)</f>
        <v>0</v>
      </c>
      <c r="P38" s="231">
        <v>2.3E-3</v>
      </c>
      <c r="Q38" s="231">
        <f>ROUND(E38*P38,2)</f>
        <v>0.13</v>
      </c>
      <c r="R38" s="232"/>
      <c r="S38" s="232" t="s">
        <v>136</v>
      </c>
      <c r="T38" s="232" t="s">
        <v>137</v>
      </c>
      <c r="U38" s="232">
        <v>0.10349999999999999</v>
      </c>
      <c r="V38" s="232">
        <f>ROUND(E38*U38,2)</f>
        <v>5.96</v>
      </c>
      <c r="W38" s="232"/>
      <c r="X38" s="232" t="s">
        <v>138</v>
      </c>
      <c r="Y38" s="232" t="s">
        <v>139</v>
      </c>
      <c r="Z38" s="212"/>
      <c r="AA38" s="212"/>
      <c r="AB38" s="212"/>
      <c r="AC38" s="212"/>
      <c r="AD38" s="212"/>
      <c r="AE38" s="212"/>
      <c r="AF38" s="212"/>
      <c r="AG38" s="212" t="s">
        <v>140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" outlineLevel="1" x14ac:dyDescent="0.25">
      <c r="A39" s="249">
        <v>19</v>
      </c>
      <c r="B39" s="250" t="s">
        <v>185</v>
      </c>
      <c r="C39" s="260" t="s">
        <v>186</v>
      </c>
      <c r="D39" s="251" t="s">
        <v>178</v>
      </c>
      <c r="E39" s="252">
        <v>93.2</v>
      </c>
      <c r="F39" s="253"/>
      <c r="G39" s="254">
        <f>ROUND(E39*F39,2)</f>
        <v>0</v>
      </c>
      <c r="H39" s="253"/>
      <c r="I39" s="254">
        <f>ROUND(E39*H39,2)</f>
        <v>0</v>
      </c>
      <c r="J39" s="253"/>
      <c r="K39" s="254">
        <f>ROUND(E39*J39,2)</f>
        <v>0</v>
      </c>
      <c r="L39" s="254">
        <v>21</v>
      </c>
      <c r="M39" s="255">
        <f>G39*(1+L39/100)</f>
        <v>0</v>
      </c>
      <c r="N39" s="231">
        <v>0</v>
      </c>
      <c r="O39" s="231">
        <f>ROUND(E39*N39,2)</f>
        <v>0</v>
      </c>
      <c r="P39" s="231">
        <v>2.98E-3</v>
      </c>
      <c r="Q39" s="231">
        <f>ROUND(E39*P39,2)</f>
        <v>0.28000000000000003</v>
      </c>
      <c r="R39" s="232"/>
      <c r="S39" s="232" t="s">
        <v>136</v>
      </c>
      <c r="T39" s="232" t="s">
        <v>137</v>
      </c>
      <c r="U39" s="232">
        <v>6.5549999999999997E-2</v>
      </c>
      <c r="V39" s="232">
        <f>ROUND(E39*U39,2)</f>
        <v>6.11</v>
      </c>
      <c r="W39" s="232"/>
      <c r="X39" s="232" t="s">
        <v>138</v>
      </c>
      <c r="Y39" s="232" t="s">
        <v>139</v>
      </c>
      <c r="Z39" s="212"/>
      <c r="AA39" s="212"/>
      <c r="AB39" s="212"/>
      <c r="AC39" s="212"/>
      <c r="AD39" s="212"/>
      <c r="AE39" s="212"/>
      <c r="AF39" s="212"/>
      <c r="AG39" s="212" t="s">
        <v>140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30" outlineLevel="1" x14ac:dyDescent="0.25">
      <c r="A40" s="249">
        <v>20</v>
      </c>
      <c r="B40" s="250" t="s">
        <v>187</v>
      </c>
      <c r="C40" s="260" t="s">
        <v>188</v>
      </c>
      <c r="D40" s="251" t="s">
        <v>167</v>
      </c>
      <c r="E40" s="252">
        <v>60</v>
      </c>
      <c r="F40" s="253"/>
      <c r="G40" s="254">
        <f>ROUND(E40*F40,2)</f>
        <v>0</v>
      </c>
      <c r="H40" s="253"/>
      <c r="I40" s="254">
        <f>ROUND(E40*H40,2)</f>
        <v>0</v>
      </c>
      <c r="J40" s="253"/>
      <c r="K40" s="254">
        <f>ROUND(E40*J40,2)</f>
        <v>0</v>
      </c>
      <c r="L40" s="254">
        <v>21</v>
      </c>
      <c r="M40" s="255">
        <f>G40*(1+L40/100)</f>
        <v>0</v>
      </c>
      <c r="N40" s="231">
        <v>0</v>
      </c>
      <c r="O40" s="231">
        <f>ROUND(E40*N40,2)</f>
        <v>0</v>
      </c>
      <c r="P40" s="231">
        <v>4.6299999999999996E-3</v>
      </c>
      <c r="Q40" s="231">
        <f>ROUND(E40*P40,2)</f>
        <v>0.28000000000000003</v>
      </c>
      <c r="R40" s="232"/>
      <c r="S40" s="232" t="s">
        <v>136</v>
      </c>
      <c r="T40" s="232" t="s">
        <v>137</v>
      </c>
      <c r="U40" s="232">
        <v>0.10580000000000001</v>
      </c>
      <c r="V40" s="232">
        <f>ROUND(E40*U40,2)</f>
        <v>6.35</v>
      </c>
      <c r="W40" s="232"/>
      <c r="X40" s="232" t="s">
        <v>138</v>
      </c>
      <c r="Y40" s="232" t="s">
        <v>139</v>
      </c>
      <c r="Z40" s="212"/>
      <c r="AA40" s="212"/>
      <c r="AB40" s="212"/>
      <c r="AC40" s="212"/>
      <c r="AD40" s="212"/>
      <c r="AE40" s="212"/>
      <c r="AF40" s="212"/>
      <c r="AG40" s="212" t="s">
        <v>140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" outlineLevel="1" x14ac:dyDescent="0.25">
      <c r="A41" s="249">
        <v>21</v>
      </c>
      <c r="B41" s="250" t="s">
        <v>189</v>
      </c>
      <c r="C41" s="260" t="s">
        <v>190</v>
      </c>
      <c r="D41" s="251" t="s">
        <v>178</v>
      </c>
      <c r="E41" s="252">
        <v>233.6</v>
      </c>
      <c r="F41" s="253"/>
      <c r="G41" s="254">
        <f>ROUND(E41*F41,2)</f>
        <v>0</v>
      </c>
      <c r="H41" s="253"/>
      <c r="I41" s="254">
        <f>ROUND(E41*H41,2)</f>
        <v>0</v>
      </c>
      <c r="J41" s="253"/>
      <c r="K41" s="254">
        <f>ROUND(E41*J41,2)</f>
        <v>0</v>
      </c>
      <c r="L41" s="254">
        <v>21</v>
      </c>
      <c r="M41" s="255">
        <f>G41*(1+L41/100)</f>
        <v>0</v>
      </c>
      <c r="N41" s="231">
        <v>0</v>
      </c>
      <c r="O41" s="231">
        <f>ROUND(E41*N41,2)</f>
        <v>0</v>
      </c>
      <c r="P41" s="231">
        <v>2.8500000000000001E-3</v>
      </c>
      <c r="Q41" s="231">
        <f>ROUND(E41*P41,2)</f>
        <v>0.67</v>
      </c>
      <c r="R41" s="232"/>
      <c r="S41" s="232" t="s">
        <v>136</v>
      </c>
      <c r="T41" s="232" t="s">
        <v>137</v>
      </c>
      <c r="U41" s="232">
        <v>6.9000000000000006E-2</v>
      </c>
      <c r="V41" s="232">
        <f>ROUND(E41*U41,2)</f>
        <v>16.12</v>
      </c>
      <c r="W41" s="232"/>
      <c r="X41" s="232" t="s">
        <v>138</v>
      </c>
      <c r="Y41" s="232" t="s">
        <v>139</v>
      </c>
      <c r="Z41" s="212"/>
      <c r="AA41" s="212"/>
      <c r="AB41" s="212"/>
      <c r="AC41" s="212"/>
      <c r="AD41" s="212"/>
      <c r="AE41" s="212"/>
      <c r="AF41" s="212"/>
      <c r="AG41" s="212" t="s">
        <v>140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" outlineLevel="1" x14ac:dyDescent="0.25">
      <c r="A42" s="249">
        <v>22</v>
      </c>
      <c r="B42" s="250" t="s">
        <v>191</v>
      </c>
      <c r="C42" s="260" t="s">
        <v>192</v>
      </c>
      <c r="D42" s="251" t="s">
        <v>178</v>
      </c>
      <c r="E42" s="252">
        <v>191.2</v>
      </c>
      <c r="F42" s="253"/>
      <c r="G42" s="254">
        <f>ROUND(E42*F42,2)</f>
        <v>0</v>
      </c>
      <c r="H42" s="253"/>
      <c r="I42" s="254">
        <f>ROUND(E42*H42,2)</f>
        <v>0</v>
      </c>
      <c r="J42" s="253"/>
      <c r="K42" s="254">
        <f>ROUND(E42*J42,2)</f>
        <v>0</v>
      </c>
      <c r="L42" s="254">
        <v>21</v>
      </c>
      <c r="M42" s="255">
        <f>G42*(1+L42/100)</f>
        <v>0</v>
      </c>
      <c r="N42" s="231">
        <v>0</v>
      </c>
      <c r="O42" s="231">
        <f>ROUND(E42*N42,2)</f>
        <v>0</v>
      </c>
      <c r="P42" s="231">
        <v>2.1000000000000001E-4</v>
      </c>
      <c r="Q42" s="231">
        <f>ROUND(E42*P42,2)</f>
        <v>0.04</v>
      </c>
      <c r="R42" s="232"/>
      <c r="S42" s="232" t="s">
        <v>136</v>
      </c>
      <c r="T42" s="232" t="s">
        <v>137</v>
      </c>
      <c r="U42" s="232">
        <v>8.6249999999999993E-2</v>
      </c>
      <c r="V42" s="232">
        <f>ROUND(E42*U42,2)</f>
        <v>16.489999999999998</v>
      </c>
      <c r="W42" s="232"/>
      <c r="X42" s="232" t="s">
        <v>138</v>
      </c>
      <c r="Y42" s="232" t="s">
        <v>139</v>
      </c>
      <c r="Z42" s="212"/>
      <c r="AA42" s="212"/>
      <c r="AB42" s="212"/>
      <c r="AC42" s="212"/>
      <c r="AD42" s="212"/>
      <c r="AE42" s="212"/>
      <c r="AF42" s="212"/>
      <c r="AG42" s="212" t="s">
        <v>140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" outlineLevel="1" x14ac:dyDescent="0.25">
      <c r="A43" s="249">
        <v>23</v>
      </c>
      <c r="B43" s="250" t="s">
        <v>193</v>
      </c>
      <c r="C43" s="260" t="s">
        <v>194</v>
      </c>
      <c r="D43" s="251" t="s">
        <v>178</v>
      </c>
      <c r="E43" s="252">
        <v>244.8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21</v>
      </c>
      <c r="M43" s="255">
        <f>G43*(1+L43/100)</f>
        <v>0</v>
      </c>
      <c r="N43" s="231">
        <v>0</v>
      </c>
      <c r="O43" s="231">
        <f>ROUND(E43*N43,2)</f>
        <v>0</v>
      </c>
      <c r="P43" s="231">
        <v>3.3600000000000001E-3</v>
      </c>
      <c r="Q43" s="231">
        <f>ROUND(E43*P43,2)</f>
        <v>0.82</v>
      </c>
      <c r="R43" s="232"/>
      <c r="S43" s="232" t="s">
        <v>136</v>
      </c>
      <c r="T43" s="232" t="s">
        <v>137</v>
      </c>
      <c r="U43" s="232">
        <v>7.9350000000000004E-2</v>
      </c>
      <c r="V43" s="232">
        <f>ROUND(E43*U43,2)</f>
        <v>19.420000000000002</v>
      </c>
      <c r="W43" s="232"/>
      <c r="X43" s="232" t="s">
        <v>138</v>
      </c>
      <c r="Y43" s="232" t="s">
        <v>139</v>
      </c>
      <c r="Z43" s="212"/>
      <c r="AA43" s="212"/>
      <c r="AB43" s="212"/>
      <c r="AC43" s="212"/>
      <c r="AD43" s="212"/>
      <c r="AE43" s="212"/>
      <c r="AF43" s="212"/>
      <c r="AG43" s="212" t="s">
        <v>140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9">
        <v>24</v>
      </c>
      <c r="B44" s="250" t="s">
        <v>195</v>
      </c>
      <c r="C44" s="260" t="s">
        <v>196</v>
      </c>
      <c r="D44" s="251" t="s">
        <v>178</v>
      </c>
      <c r="E44" s="252">
        <v>286.2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5">
        <f>G44*(1+L44/100)</f>
        <v>0</v>
      </c>
      <c r="N44" s="231">
        <v>0</v>
      </c>
      <c r="O44" s="231">
        <f>ROUND(E44*N44,2)</f>
        <v>0</v>
      </c>
      <c r="P44" s="231">
        <v>1.3500000000000001E-3</v>
      </c>
      <c r="Q44" s="231">
        <f>ROUND(E44*P44,2)</f>
        <v>0.39</v>
      </c>
      <c r="R44" s="232"/>
      <c r="S44" s="232" t="s">
        <v>136</v>
      </c>
      <c r="T44" s="232" t="s">
        <v>137</v>
      </c>
      <c r="U44" s="232">
        <v>9.1999999999999998E-2</v>
      </c>
      <c r="V44" s="232">
        <f>ROUND(E44*U44,2)</f>
        <v>26.33</v>
      </c>
      <c r="W44" s="232"/>
      <c r="X44" s="232" t="s">
        <v>138</v>
      </c>
      <c r="Y44" s="232" t="s">
        <v>139</v>
      </c>
      <c r="Z44" s="212"/>
      <c r="AA44" s="212"/>
      <c r="AB44" s="212"/>
      <c r="AC44" s="212"/>
      <c r="AD44" s="212"/>
      <c r="AE44" s="212"/>
      <c r="AF44" s="212"/>
      <c r="AG44" s="212" t="s">
        <v>140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0" outlineLevel="1" x14ac:dyDescent="0.25">
      <c r="A45" s="249">
        <v>25</v>
      </c>
      <c r="B45" s="250" t="s">
        <v>197</v>
      </c>
      <c r="C45" s="260" t="s">
        <v>198</v>
      </c>
      <c r="D45" s="251" t="s">
        <v>167</v>
      </c>
      <c r="E45" s="252">
        <v>956</v>
      </c>
      <c r="F45" s="253"/>
      <c r="G45" s="254">
        <f>ROUND(E45*F45,2)</f>
        <v>0</v>
      </c>
      <c r="H45" s="253"/>
      <c r="I45" s="254">
        <f>ROUND(E45*H45,2)</f>
        <v>0</v>
      </c>
      <c r="J45" s="253"/>
      <c r="K45" s="254">
        <f>ROUND(E45*J45,2)</f>
        <v>0</v>
      </c>
      <c r="L45" s="254">
        <v>21</v>
      </c>
      <c r="M45" s="255">
        <f>G45*(1+L45/100)</f>
        <v>0</v>
      </c>
      <c r="N45" s="231">
        <v>0</v>
      </c>
      <c r="O45" s="231">
        <f>ROUND(E45*N45,2)</f>
        <v>0</v>
      </c>
      <c r="P45" s="231">
        <v>4.1599999999999996E-3</v>
      </c>
      <c r="Q45" s="231">
        <f>ROUND(E45*P45,2)</f>
        <v>3.98</v>
      </c>
      <c r="R45" s="232"/>
      <c r="S45" s="232" t="s">
        <v>136</v>
      </c>
      <c r="T45" s="232" t="s">
        <v>137</v>
      </c>
      <c r="U45" s="232">
        <v>5.2900000000000003E-2</v>
      </c>
      <c r="V45" s="232">
        <f>ROUND(E45*U45,2)</f>
        <v>50.57</v>
      </c>
      <c r="W45" s="232"/>
      <c r="X45" s="232" t="s">
        <v>138</v>
      </c>
      <c r="Y45" s="232" t="s">
        <v>139</v>
      </c>
      <c r="Z45" s="212"/>
      <c r="AA45" s="212"/>
      <c r="AB45" s="212"/>
      <c r="AC45" s="212"/>
      <c r="AD45" s="212"/>
      <c r="AE45" s="212"/>
      <c r="AF45" s="212"/>
      <c r="AG45" s="212" t="s">
        <v>140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13" x14ac:dyDescent="0.25">
      <c r="A46" s="235" t="s">
        <v>131</v>
      </c>
      <c r="B46" s="236" t="s">
        <v>82</v>
      </c>
      <c r="C46" s="259" t="s">
        <v>83</v>
      </c>
      <c r="D46" s="237"/>
      <c r="E46" s="238"/>
      <c r="F46" s="239"/>
      <c r="G46" s="239">
        <f>SUMIF(AG47:AG54,"&lt;&gt;NOR",G47:G54)</f>
        <v>0</v>
      </c>
      <c r="H46" s="239"/>
      <c r="I46" s="239">
        <f>SUM(I47:I54)</f>
        <v>0</v>
      </c>
      <c r="J46" s="239"/>
      <c r="K46" s="239">
        <f>SUM(K47:K54)</f>
        <v>0</v>
      </c>
      <c r="L46" s="239"/>
      <c r="M46" s="240">
        <f>SUM(M47:M54)</f>
        <v>0</v>
      </c>
      <c r="N46" s="233"/>
      <c r="O46" s="233">
        <f>SUM(O47:O54)</f>
        <v>0</v>
      </c>
      <c r="P46" s="233"/>
      <c r="Q46" s="233">
        <f>SUM(Q47:Q54)</f>
        <v>14.83</v>
      </c>
      <c r="R46" s="234"/>
      <c r="S46" s="234"/>
      <c r="T46" s="234"/>
      <c r="U46" s="234"/>
      <c r="V46" s="234">
        <f>SUM(V47:V54)</f>
        <v>206.70999999999998</v>
      </c>
      <c r="W46" s="234"/>
      <c r="X46" s="234"/>
      <c r="Y46" s="234"/>
      <c r="AG46" t="s">
        <v>132</v>
      </c>
    </row>
    <row r="47" spans="1:60" ht="20" outlineLevel="1" x14ac:dyDescent="0.25">
      <c r="A47" s="249">
        <v>26</v>
      </c>
      <c r="B47" s="250" t="s">
        <v>199</v>
      </c>
      <c r="C47" s="260" t="s">
        <v>200</v>
      </c>
      <c r="D47" s="251" t="s">
        <v>167</v>
      </c>
      <c r="E47" s="252">
        <v>100</v>
      </c>
      <c r="F47" s="253"/>
      <c r="G47" s="254">
        <f>ROUND(E47*F47,2)</f>
        <v>0</v>
      </c>
      <c r="H47" s="253"/>
      <c r="I47" s="254">
        <f>ROUND(E47*H47,2)</f>
        <v>0</v>
      </c>
      <c r="J47" s="253"/>
      <c r="K47" s="254">
        <f>ROUND(E47*J47,2)</f>
        <v>0</v>
      </c>
      <c r="L47" s="254">
        <v>21</v>
      </c>
      <c r="M47" s="255">
        <f>G47*(1+L47/100)</f>
        <v>0</v>
      </c>
      <c r="N47" s="231">
        <v>0</v>
      </c>
      <c r="O47" s="231">
        <f>ROUND(E47*N47,2)</f>
        <v>0</v>
      </c>
      <c r="P47" s="231">
        <v>5.1999999999999995E-4</v>
      </c>
      <c r="Q47" s="231">
        <f>ROUND(E47*P47,2)</f>
        <v>0.05</v>
      </c>
      <c r="R47" s="232"/>
      <c r="S47" s="232" t="s">
        <v>136</v>
      </c>
      <c r="T47" s="232" t="s">
        <v>137</v>
      </c>
      <c r="U47" s="232">
        <v>2.1000000000000001E-2</v>
      </c>
      <c r="V47" s="232">
        <f>ROUND(E47*U47,2)</f>
        <v>2.1</v>
      </c>
      <c r="W47" s="232"/>
      <c r="X47" s="232" t="s">
        <v>138</v>
      </c>
      <c r="Y47" s="232" t="s">
        <v>139</v>
      </c>
      <c r="Z47" s="212"/>
      <c r="AA47" s="212"/>
      <c r="AB47" s="212"/>
      <c r="AC47" s="212"/>
      <c r="AD47" s="212"/>
      <c r="AE47" s="212"/>
      <c r="AF47" s="212"/>
      <c r="AG47" s="212" t="s">
        <v>140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42">
        <v>27</v>
      </c>
      <c r="B48" s="243" t="s">
        <v>201</v>
      </c>
      <c r="C48" s="261" t="s">
        <v>202</v>
      </c>
      <c r="D48" s="244" t="s">
        <v>143</v>
      </c>
      <c r="E48" s="245">
        <v>6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8">
        <f>G48*(1+L48/100)</f>
        <v>0</v>
      </c>
      <c r="N48" s="231">
        <v>0</v>
      </c>
      <c r="O48" s="231">
        <f>ROUND(E48*N48,2)</f>
        <v>0</v>
      </c>
      <c r="P48" s="231">
        <v>3.4700000000000002E-2</v>
      </c>
      <c r="Q48" s="231">
        <f>ROUND(E48*P48,2)</f>
        <v>0.21</v>
      </c>
      <c r="R48" s="232"/>
      <c r="S48" s="232" t="s">
        <v>136</v>
      </c>
      <c r="T48" s="232" t="s">
        <v>137</v>
      </c>
      <c r="U48" s="232">
        <v>0.56899999999999995</v>
      </c>
      <c r="V48" s="232">
        <f>ROUND(E48*U48,2)</f>
        <v>3.41</v>
      </c>
      <c r="W48" s="232"/>
      <c r="X48" s="232" t="s">
        <v>138</v>
      </c>
      <c r="Y48" s="232" t="s">
        <v>139</v>
      </c>
      <c r="Z48" s="212"/>
      <c r="AA48" s="212"/>
      <c r="AB48" s="212"/>
      <c r="AC48" s="212"/>
      <c r="AD48" s="212"/>
      <c r="AE48" s="212"/>
      <c r="AF48" s="212"/>
      <c r="AG48" s="212" t="s">
        <v>140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5">
      <c r="A49" s="229"/>
      <c r="B49" s="230"/>
      <c r="C49" s="262" t="s">
        <v>203</v>
      </c>
      <c r="D49" s="256"/>
      <c r="E49" s="256"/>
      <c r="F49" s="256"/>
      <c r="G49" s="256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145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" outlineLevel="1" x14ac:dyDescent="0.25">
      <c r="A50" s="249">
        <v>28</v>
      </c>
      <c r="B50" s="250" t="s">
        <v>204</v>
      </c>
      <c r="C50" s="260" t="s">
        <v>205</v>
      </c>
      <c r="D50" s="251" t="s">
        <v>167</v>
      </c>
      <c r="E50" s="252">
        <v>100</v>
      </c>
      <c r="F50" s="253"/>
      <c r="G50" s="254">
        <f>ROUND(E50*F50,2)</f>
        <v>0</v>
      </c>
      <c r="H50" s="253"/>
      <c r="I50" s="254">
        <f>ROUND(E50*H50,2)</f>
        <v>0</v>
      </c>
      <c r="J50" s="253"/>
      <c r="K50" s="254">
        <f>ROUND(E50*J50,2)</f>
        <v>0</v>
      </c>
      <c r="L50" s="254">
        <v>21</v>
      </c>
      <c r="M50" s="255">
        <f>G50*(1+L50/100)</f>
        <v>0</v>
      </c>
      <c r="N50" s="231">
        <v>0</v>
      </c>
      <c r="O50" s="231">
        <f>ROUND(E50*N50,2)</f>
        <v>0</v>
      </c>
      <c r="P50" s="231">
        <v>8.4999999999999995E-4</v>
      </c>
      <c r="Q50" s="231">
        <f>ROUND(E50*P50,2)</f>
        <v>0.09</v>
      </c>
      <c r="R50" s="232"/>
      <c r="S50" s="232" t="s">
        <v>136</v>
      </c>
      <c r="T50" s="232" t="s">
        <v>137</v>
      </c>
      <c r="U50" s="232">
        <v>3.7999999999999999E-2</v>
      </c>
      <c r="V50" s="232">
        <f>ROUND(E50*U50,2)</f>
        <v>3.8</v>
      </c>
      <c r="W50" s="232"/>
      <c r="X50" s="232" t="s">
        <v>138</v>
      </c>
      <c r="Y50" s="232" t="s">
        <v>139</v>
      </c>
      <c r="Z50" s="212"/>
      <c r="AA50" s="212"/>
      <c r="AB50" s="212"/>
      <c r="AC50" s="212"/>
      <c r="AD50" s="212"/>
      <c r="AE50" s="212"/>
      <c r="AF50" s="212"/>
      <c r="AG50" s="212" t="s">
        <v>140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49">
        <v>29</v>
      </c>
      <c r="B51" s="250" t="s">
        <v>206</v>
      </c>
      <c r="C51" s="260" t="s">
        <v>207</v>
      </c>
      <c r="D51" s="251" t="s">
        <v>143</v>
      </c>
      <c r="E51" s="252">
        <v>100</v>
      </c>
      <c r="F51" s="253"/>
      <c r="G51" s="254">
        <f>ROUND(E51*F51,2)</f>
        <v>0</v>
      </c>
      <c r="H51" s="253"/>
      <c r="I51" s="254">
        <f>ROUND(E51*H51,2)</f>
        <v>0</v>
      </c>
      <c r="J51" s="253"/>
      <c r="K51" s="254">
        <f>ROUND(E51*J51,2)</f>
        <v>0</v>
      </c>
      <c r="L51" s="254">
        <v>21</v>
      </c>
      <c r="M51" s="255">
        <f>G51*(1+L51/100)</f>
        <v>0</v>
      </c>
      <c r="N51" s="231">
        <v>0</v>
      </c>
      <c r="O51" s="231">
        <f>ROUND(E51*N51,2)</f>
        <v>0</v>
      </c>
      <c r="P51" s="231">
        <v>1.9460000000000002E-2</v>
      </c>
      <c r="Q51" s="231">
        <f>ROUND(E51*P51,2)</f>
        <v>1.95</v>
      </c>
      <c r="R51" s="232"/>
      <c r="S51" s="232" t="s">
        <v>136</v>
      </c>
      <c r="T51" s="232" t="s">
        <v>137</v>
      </c>
      <c r="U51" s="232">
        <v>0.38200000000000001</v>
      </c>
      <c r="V51" s="232">
        <f>ROUND(E51*U51,2)</f>
        <v>38.200000000000003</v>
      </c>
      <c r="W51" s="232"/>
      <c r="X51" s="232" t="s">
        <v>138</v>
      </c>
      <c r="Y51" s="232" t="s">
        <v>139</v>
      </c>
      <c r="Z51" s="212"/>
      <c r="AA51" s="212"/>
      <c r="AB51" s="212"/>
      <c r="AC51" s="212"/>
      <c r="AD51" s="212"/>
      <c r="AE51" s="212"/>
      <c r="AF51" s="212"/>
      <c r="AG51" s="212" t="s">
        <v>140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9">
        <v>30</v>
      </c>
      <c r="B52" s="250" t="s">
        <v>208</v>
      </c>
      <c r="C52" s="260" t="s">
        <v>209</v>
      </c>
      <c r="D52" s="251" t="s">
        <v>143</v>
      </c>
      <c r="E52" s="252">
        <v>200</v>
      </c>
      <c r="F52" s="253"/>
      <c r="G52" s="254">
        <f>ROUND(E52*F52,2)</f>
        <v>0</v>
      </c>
      <c r="H52" s="253"/>
      <c r="I52" s="254">
        <f>ROUND(E52*H52,2)</f>
        <v>0</v>
      </c>
      <c r="J52" s="253"/>
      <c r="K52" s="254">
        <f>ROUND(E52*J52,2)</f>
        <v>0</v>
      </c>
      <c r="L52" s="254">
        <v>21</v>
      </c>
      <c r="M52" s="255">
        <f>G52*(1+L52/100)</f>
        <v>0</v>
      </c>
      <c r="N52" s="231">
        <v>0</v>
      </c>
      <c r="O52" s="231">
        <f>ROUND(E52*N52,2)</f>
        <v>0</v>
      </c>
      <c r="P52" s="231">
        <v>1.56E-3</v>
      </c>
      <c r="Q52" s="231">
        <f>ROUND(E52*P52,2)</f>
        <v>0.31</v>
      </c>
      <c r="R52" s="232"/>
      <c r="S52" s="232" t="s">
        <v>136</v>
      </c>
      <c r="T52" s="232" t="s">
        <v>137</v>
      </c>
      <c r="U52" s="232">
        <v>0.217</v>
      </c>
      <c r="V52" s="232">
        <f>ROUND(E52*U52,2)</f>
        <v>43.4</v>
      </c>
      <c r="W52" s="232"/>
      <c r="X52" s="232" t="s">
        <v>138</v>
      </c>
      <c r="Y52" s="232" t="s">
        <v>139</v>
      </c>
      <c r="Z52" s="212"/>
      <c r="AA52" s="212"/>
      <c r="AB52" s="212"/>
      <c r="AC52" s="212"/>
      <c r="AD52" s="212"/>
      <c r="AE52" s="212"/>
      <c r="AF52" s="212"/>
      <c r="AG52" s="212" t="s">
        <v>140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9">
        <v>31</v>
      </c>
      <c r="B53" s="250" t="s">
        <v>210</v>
      </c>
      <c r="C53" s="260" t="s">
        <v>211</v>
      </c>
      <c r="D53" s="251" t="s">
        <v>143</v>
      </c>
      <c r="E53" s="252">
        <v>100</v>
      </c>
      <c r="F53" s="253"/>
      <c r="G53" s="254">
        <f>ROUND(E53*F53,2)</f>
        <v>0</v>
      </c>
      <c r="H53" s="253"/>
      <c r="I53" s="254">
        <f>ROUND(E53*H53,2)</f>
        <v>0</v>
      </c>
      <c r="J53" s="253"/>
      <c r="K53" s="254">
        <f>ROUND(E53*J53,2)</f>
        <v>0</v>
      </c>
      <c r="L53" s="254">
        <v>21</v>
      </c>
      <c r="M53" s="255">
        <f>G53*(1+L53/100)</f>
        <v>0</v>
      </c>
      <c r="N53" s="231">
        <v>0</v>
      </c>
      <c r="O53" s="231">
        <f>ROUND(E53*N53,2)</f>
        <v>0</v>
      </c>
      <c r="P53" s="231">
        <v>3.4200000000000001E-2</v>
      </c>
      <c r="Q53" s="231">
        <f>ROUND(E53*P53,2)</f>
        <v>3.42</v>
      </c>
      <c r="R53" s="232"/>
      <c r="S53" s="232" t="s">
        <v>136</v>
      </c>
      <c r="T53" s="232" t="s">
        <v>137</v>
      </c>
      <c r="U53" s="232">
        <v>0.46500000000000002</v>
      </c>
      <c r="V53" s="232">
        <f>ROUND(E53*U53,2)</f>
        <v>46.5</v>
      </c>
      <c r="W53" s="232"/>
      <c r="X53" s="232" t="s">
        <v>138</v>
      </c>
      <c r="Y53" s="232" t="s">
        <v>139</v>
      </c>
      <c r="Z53" s="212"/>
      <c r="AA53" s="212"/>
      <c r="AB53" s="212"/>
      <c r="AC53" s="212"/>
      <c r="AD53" s="212"/>
      <c r="AE53" s="212"/>
      <c r="AF53" s="212"/>
      <c r="AG53" s="212" t="s">
        <v>140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" outlineLevel="1" x14ac:dyDescent="0.25">
      <c r="A54" s="249">
        <v>32</v>
      </c>
      <c r="B54" s="250" t="s">
        <v>212</v>
      </c>
      <c r="C54" s="260" t="s">
        <v>213</v>
      </c>
      <c r="D54" s="251" t="s">
        <v>143</v>
      </c>
      <c r="E54" s="252">
        <v>100</v>
      </c>
      <c r="F54" s="253"/>
      <c r="G54" s="254">
        <f>ROUND(E54*F54,2)</f>
        <v>0</v>
      </c>
      <c r="H54" s="253"/>
      <c r="I54" s="254">
        <f>ROUND(E54*H54,2)</f>
        <v>0</v>
      </c>
      <c r="J54" s="253"/>
      <c r="K54" s="254">
        <f>ROUND(E54*J54,2)</f>
        <v>0</v>
      </c>
      <c r="L54" s="254">
        <v>21</v>
      </c>
      <c r="M54" s="255">
        <f>G54*(1+L54/100)</f>
        <v>0</v>
      </c>
      <c r="N54" s="231">
        <v>0</v>
      </c>
      <c r="O54" s="231">
        <f>ROUND(E54*N54,2)</f>
        <v>0</v>
      </c>
      <c r="P54" s="231">
        <v>8.7999999999999995E-2</v>
      </c>
      <c r="Q54" s="231">
        <f>ROUND(E54*P54,2)</f>
        <v>8.8000000000000007</v>
      </c>
      <c r="R54" s="232"/>
      <c r="S54" s="232" t="s">
        <v>136</v>
      </c>
      <c r="T54" s="232" t="s">
        <v>137</v>
      </c>
      <c r="U54" s="232">
        <v>0.69299999999999995</v>
      </c>
      <c r="V54" s="232">
        <f>ROUND(E54*U54,2)</f>
        <v>69.3</v>
      </c>
      <c r="W54" s="232"/>
      <c r="X54" s="232" t="s">
        <v>138</v>
      </c>
      <c r="Y54" s="232" t="s">
        <v>139</v>
      </c>
      <c r="Z54" s="212"/>
      <c r="AA54" s="212"/>
      <c r="AB54" s="212"/>
      <c r="AC54" s="212"/>
      <c r="AD54" s="212"/>
      <c r="AE54" s="212"/>
      <c r="AF54" s="212"/>
      <c r="AG54" s="212" t="s">
        <v>140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13" x14ac:dyDescent="0.25">
      <c r="A55" s="235" t="s">
        <v>131</v>
      </c>
      <c r="B55" s="236" t="s">
        <v>80</v>
      </c>
      <c r="C55" s="259" t="s">
        <v>81</v>
      </c>
      <c r="D55" s="237"/>
      <c r="E55" s="238"/>
      <c r="F55" s="239"/>
      <c r="G55" s="239">
        <f>SUMIF(AG56:AG59,"&lt;&gt;NOR",G56:G59)</f>
        <v>0</v>
      </c>
      <c r="H55" s="239"/>
      <c r="I55" s="239">
        <f>SUM(I56:I59)</f>
        <v>0</v>
      </c>
      <c r="J55" s="239"/>
      <c r="K55" s="239">
        <f>SUM(K56:K59)</f>
        <v>0</v>
      </c>
      <c r="L55" s="239"/>
      <c r="M55" s="240">
        <f>SUM(M56:M59)</f>
        <v>0</v>
      </c>
      <c r="N55" s="233"/>
      <c r="O55" s="233">
        <f>SUM(O56:O59)</f>
        <v>0</v>
      </c>
      <c r="P55" s="233"/>
      <c r="Q55" s="233">
        <f>SUM(Q56:Q59)</f>
        <v>40.910000000000004</v>
      </c>
      <c r="R55" s="234"/>
      <c r="S55" s="234"/>
      <c r="T55" s="234"/>
      <c r="U55" s="234"/>
      <c r="V55" s="234">
        <f>SUM(V56:V59)</f>
        <v>392.84000000000003</v>
      </c>
      <c r="W55" s="234"/>
      <c r="X55" s="234"/>
      <c r="Y55" s="234"/>
      <c r="AG55" t="s">
        <v>132</v>
      </c>
    </row>
    <row r="56" spans="1:60" outlineLevel="1" x14ac:dyDescent="0.25">
      <c r="A56" s="249">
        <v>33</v>
      </c>
      <c r="B56" s="250" t="s">
        <v>214</v>
      </c>
      <c r="C56" s="260" t="s">
        <v>215</v>
      </c>
      <c r="D56" s="251" t="s">
        <v>216</v>
      </c>
      <c r="E56" s="252">
        <v>40.907119999999999</v>
      </c>
      <c r="F56" s="253"/>
      <c r="G56" s="254">
        <f>ROUND(E56*F56,2)</f>
        <v>0</v>
      </c>
      <c r="H56" s="253"/>
      <c r="I56" s="254">
        <f>ROUND(E56*H56,2)</f>
        <v>0</v>
      </c>
      <c r="J56" s="253"/>
      <c r="K56" s="254">
        <f>ROUND(E56*J56,2)</f>
        <v>0</v>
      </c>
      <c r="L56" s="254">
        <v>21</v>
      </c>
      <c r="M56" s="255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217</v>
      </c>
      <c r="T56" s="232" t="s">
        <v>137</v>
      </c>
      <c r="U56" s="232">
        <v>0</v>
      </c>
      <c r="V56" s="232">
        <f>ROUND(E56*U56,2)</f>
        <v>0</v>
      </c>
      <c r="W56" s="232"/>
      <c r="X56" s="232" t="s">
        <v>138</v>
      </c>
      <c r="Y56" s="232" t="s">
        <v>139</v>
      </c>
      <c r="Z56" s="212"/>
      <c r="AA56" s="212"/>
      <c r="AB56" s="212"/>
      <c r="AC56" s="212"/>
      <c r="AD56" s="212"/>
      <c r="AE56" s="212"/>
      <c r="AF56" s="212"/>
      <c r="AG56" s="212" t="s">
        <v>140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" outlineLevel="1" x14ac:dyDescent="0.25">
      <c r="A57" s="249">
        <v>34</v>
      </c>
      <c r="B57" s="250" t="s">
        <v>218</v>
      </c>
      <c r="C57" s="260" t="s">
        <v>219</v>
      </c>
      <c r="D57" s="251" t="s">
        <v>162</v>
      </c>
      <c r="E57" s="252">
        <v>1672.82</v>
      </c>
      <c r="F57" s="253"/>
      <c r="G57" s="254">
        <f>ROUND(E57*F57,2)</f>
        <v>0</v>
      </c>
      <c r="H57" s="253"/>
      <c r="I57" s="254">
        <f>ROUND(E57*H57,2)</f>
        <v>0</v>
      </c>
      <c r="J57" s="253"/>
      <c r="K57" s="254">
        <f>ROUND(E57*J57,2)</f>
        <v>0</v>
      </c>
      <c r="L57" s="254">
        <v>21</v>
      </c>
      <c r="M57" s="255">
        <f>G57*(1+L57/100)</f>
        <v>0</v>
      </c>
      <c r="N57" s="231">
        <v>0</v>
      </c>
      <c r="O57" s="231">
        <f>ROUND(E57*N57,2)</f>
        <v>0</v>
      </c>
      <c r="P57" s="231">
        <v>8.0000000000000002E-3</v>
      </c>
      <c r="Q57" s="231">
        <f>ROUND(E57*P57,2)</f>
        <v>13.38</v>
      </c>
      <c r="R57" s="232"/>
      <c r="S57" s="232" t="s">
        <v>217</v>
      </c>
      <c r="T57" s="232" t="s">
        <v>217</v>
      </c>
      <c r="U57" s="232">
        <v>0.05</v>
      </c>
      <c r="V57" s="232">
        <f>ROUND(E57*U57,2)</f>
        <v>83.64</v>
      </c>
      <c r="W57" s="232"/>
      <c r="X57" s="232" t="s">
        <v>138</v>
      </c>
      <c r="Y57" s="232" t="s">
        <v>139</v>
      </c>
      <c r="Z57" s="212"/>
      <c r="AA57" s="212"/>
      <c r="AB57" s="212"/>
      <c r="AC57" s="212"/>
      <c r="AD57" s="212"/>
      <c r="AE57" s="212"/>
      <c r="AF57" s="212"/>
      <c r="AG57" s="212" t="s">
        <v>140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" outlineLevel="1" x14ac:dyDescent="0.25">
      <c r="A58" s="249">
        <v>35</v>
      </c>
      <c r="B58" s="250" t="s">
        <v>220</v>
      </c>
      <c r="C58" s="260" t="s">
        <v>221</v>
      </c>
      <c r="D58" s="251" t="s">
        <v>162</v>
      </c>
      <c r="E58" s="252">
        <v>3380.58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21</v>
      </c>
      <c r="M58" s="255">
        <f>G58*(1+L58/100)</f>
        <v>0</v>
      </c>
      <c r="N58" s="231">
        <v>0</v>
      </c>
      <c r="O58" s="231">
        <f>ROUND(E58*N58,2)</f>
        <v>0</v>
      </c>
      <c r="P58" s="231">
        <v>2.8300000000000001E-3</v>
      </c>
      <c r="Q58" s="231">
        <f>ROUND(E58*P58,2)</f>
        <v>9.57</v>
      </c>
      <c r="R58" s="232"/>
      <c r="S58" s="232" t="s">
        <v>217</v>
      </c>
      <c r="T58" s="232" t="s">
        <v>217</v>
      </c>
      <c r="U58" s="232">
        <v>4.1000000000000002E-2</v>
      </c>
      <c r="V58" s="232">
        <f>ROUND(E58*U58,2)</f>
        <v>138.6</v>
      </c>
      <c r="W58" s="232"/>
      <c r="X58" s="232" t="s">
        <v>138</v>
      </c>
      <c r="Y58" s="232" t="s">
        <v>139</v>
      </c>
      <c r="Z58" s="212"/>
      <c r="AA58" s="212"/>
      <c r="AB58" s="212"/>
      <c r="AC58" s="212"/>
      <c r="AD58" s="212"/>
      <c r="AE58" s="212"/>
      <c r="AF58" s="212"/>
      <c r="AG58" s="212" t="s">
        <v>140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" outlineLevel="1" x14ac:dyDescent="0.25">
      <c r="A59" s="249">
        <v>36</v>
      </c>
      <c r="B59" s="250" t="s">
        <v>222</v>
      </c>
      <c r="C59" s="260" t="s">
        <v>223</v>
      </c>
      <c r="D59" s="251" t="s">
        <v>162</v>
      </c>
      <c r="E59" s="252">
        <v>4489.38</v>
      </c>
      <c r="F59" s="253"/>
      <c r="G59" s="254">
        <f>ROUND(E59*F59,2)</f>
        <v>0</v>
      </c>
      <c r="H59" s="253"/>
      <c r="I59" s="254">
        <f>ROUND(E59*H59,2)</f>
        <v>0</v>
      </c>
      <c r="J59" s="253"/>
      <c r="K59" s="254">
        <f>ROUND(E59*J59,2)</f>
        <v>0</v>
      </c>
      <c r="L59" s="254">
        <v>21</v>
      </c>
      <c r="M59" s="255">
        <f>G59*(1+L59/100)</f>
        <v>0</v>
      </c>
      <c r="N59" s="231">
        <v>0</v>
      </c>
      <c r="O59" s="231">
        <f>ROUND(E59*N59,2)</f>
        <v>0</v>
      </c>
      <c r="P59" s="231">
        <v>4.0000000000000001E-3</v>
      </c>
      <c r="Q59" s="231">
        <f>ROUND(E59*P59,2)</f>
        <v>17.96</v>
      </c>
      <c r="R59" s="232"/>
      <c r="S59" s="232" t="s">
        <v>217</v>
      </c>
      <c r="T59" s="232" t="s">
        <v>217</v>
      </c>
      <c r="U59" s="232">
        <v>3.7999999999999999E-2</v>
      </c>
      <c r="V59" s="232">
        <f>ROUND(E59*U59,2)</f>
        <v>170.6</v>
      </c>
      <c r="W59" s="232"/>
      <c r="X59" s="232" t="s">
        <v>138</v>
      </c>
      <c r="Y59" s="232" t="s">
        <v>139</v>
      </c>
      <c r="Z59" s="212"/>
      <c r="AA59" s="212"/>
      <c r="AB59" s="212"/>
      <c r="AC59" s="212"/>
      <c r="AD59" s="212"/>
      <c r="AE59" s="212"/>
      <c r="AF59" s="212"/>
      <c r="AG59" s="212" t="s">
        <v>140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13" x14ac:dyDescent="0.25">
      <c r="A60" s="235" t="s">
        <v>131</v>
      </c>
      <c r="B60" s="236" t="s">
        <v>96</v>
      </c>
      <c r="C60" s="259" t="s">
        <v>97</v>
      </c>
      <c r="D60" s="237"/>
      <c r="E60" s="238"/>
      <c r="F60" s="239"/>
      <c r="G60" s="239">
        <f>SUMIF(AG61:AG62,"&lt;&gt;NOR",G61:G62)</f>
        <v>0</v>
      </c>
      <c r="H60" s="239"/>
      <c r="I60" s="239">
        <f>SUM(I61:I62)</f>
        <v>0</v>
      </c>
      <c r="J60" s="239"/>
      <c r="K60" s="239">
        <f>SUM(K61:K62)</f>
        <v>0</v>
      </c>
      <c r="L60" s="239"/>
      <c r="M60" s="240">
        <f>SUM(M61:M62)</f>
        <v>0</v>
      </c>
      <c r="N60" s="233"/>
      <c r="O60" s="233">
        <f>SUM(O61:O62)</f>
        <v>0</v>
      </c>
      <c r="P60" s="233"/>
      <c r="Q60" s="233">
        <f>SUM(Q61:Q62)</f>
        <v>4.25</v>
      </c>
      <c r="R60" s="234"/>
      <c r="S60" s="234"/>
      <c r="T60" s="234"/>
      <c r="U60" s="234"/>
      <c r="V60" s="234">
        <f>SUM(V61:V62)</f>
        <v>565.54</v>
      </c>
      <c r="W60" s="234"/>
      <c r="X60" s="234"/>
      <c r="Y60" s="234"/>
      <c r="AG60" t="s">
        <v>132</v>
      </c>
    </row>
    <row r="61" spans="1:60" ht="20" outlineLevel="1" x14ac:dyDescent="0.25">
      <c r="A61" s="249">
        <v>37</v>
      </c>
      <c r="B61" s="250" t="s">
        <v>224</v>
      </c>
      <c r="C61" s="260" t="s">
        <v>225</v>
      </c>
      <c r="D61" s="251" t="s">
        <v>178</v>
      </c>
      <c r="E61" s="252">
        <v>4477.5825000000004</v>
      </c>
      <c r="F61" s="253"/>
      <c r="G61" s="254">
        <f>ROUND(E61*F61,2)</f>
        <v>0</v>
      </c>
      <c r="H61" s="253"/>
      <c r="I61" s="254">
        <f>ROUND(E61*H61,2)</f>
        <v>0</v>
      </c>
      <c r="J61" s="253"/>
      <c r="K61" s="254">
        <f>ROUND(E61*J61,2)</f>
        <v>0</v>
      </c>
      <c r="L61" s="254">
        <v>21</v>
      </c>
      <c r="M61" s="255">
        <f>G61*(1+L61/100)</f>
        <v>0</v>
      </c>
      <c r="N61" s="231">
        <v>0</v>
      </c>
      <c r="O61" s="231">
        <f>ROUND(E61*N61,2)</f>
        <v>0</v>
      </c>
      <c r="P61" s="231">
        <v>8.0000000000000007E-5</v>
      </c>
      <c r="Q61" s="231">
        <f>ROUND(E61*P61,2)</f>
        <v>0.36</v>
      </c>
      <c r="R61" s="232"/>
      <c r="S61" s="232" t="s">
        <v>136</v>
      </c>
      <c r="T61" s="232" t="s">
        <v>137</v>
      </c>
      <c r="U61" s="232">
        <v>3.5000000000000003E-2</v>
      </c>
      <c r="V61" s="232">
        <f>ROUND(E61*U61,2)</f>
        <v>156.72</v>
      </c>
      <c r="W61" s="232"/>
      <c r="X61" s="232" t="s">
        <v>138</v>
      </c>
      <c r="Y61" s="232" t="s">
        <v>139</v>
      </c>
      <c r="Z61" s="212"/>
      <c r="AA61" s="212"/>
      <c r="AB61" s="212"/>
      <c r="AC61" s="212"/>
      <c r="AD61" s="212"/>
      <c r="AE61" s="212"/>
      <c r="AF61" s="212"/>
      <c r="AG61" s="212" t="s">
        <v>140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0" outlineLevel="1" x14ac:dyDescent="0.25">
      <c r="A62" s="249">
        <v>38</v>
      </c>
      <c r="B62" s="250" t="s">
        <v>226</v>
      </c>
      <c r="C62" s="260" t="s">
        <v>227</v>
      </c>
      <c r="D62" s="251" t="s">
        <v>162</v>
      </c>
      <c r="E62" s="252">
        <v>3893.55</v>
      </c>
      <c r="F62" s="253"/>
      <c r="G62" s="254">
        <f>ROUND(E62*F62,2)</f>
        <v>0</v>
      </c>
      <c r="H62" s="253"/>
      <c r="I62" s="254">
        <f>ROUND(E62*H62,2)</f>
        <v>0</v>
      </c>
      <c r="J62" s="253"/>
      <c r="K62" s="254">
        <f>ROUND(E62*J62,2)</f>
        <v>0</v>
      </c>
      <c r="L62" s="254">
        <v>21</v>
      </c>
      <c r="M62" s="255">
        <f>G62*(1+L62/100)</f>
        <v>0</v>
      </c>
      <c r="N62" s="231">
        <v>0</v>
      </c>
      <c r="O62" s="231">
        <f>ROUND(E62*N62,2)</f>
        <v>0</v>
      </c>
      <c r="P62" s="231">
        <v>1E-3</v>
      </c>
      <c r="Q62" s="231">
        <f>ROUND(E62*P62,2)</f>
        <v>3.89</v>
      </c>
      <c r="R62" s="232"/>
      <c r="S62" s="232" t="s">
        <v>136</v>
      </c>
      <c r="T62" s="232" t="s">
        <v>137</v>
      </c>
      <c r="U62" s="232">
        <v>0.105</v>
      </c>
      <c r="V62" s="232">
        <f>ROUND(E62*U62,2)</f>
        <v>408.82</v>
      </c>
      <c r="W62" s="232"/>
      <c r="X62" s="232" t="s">
        <v>138</v>
      </c>
      <c r="Y62" s="232" t="s">
        <v>139</v>
      </c>
      <c r="Z62" s="212"/>
      <c r="AA62" s="212"/>
      <c r="AB62" s="212"/>
      <c r="AC62" s="212"/>
      <c r="AD62" s="212"/>
      <c r="AE62" s="212"/>
      <c r="AF62" s="212"/>
      <c r="AG62" s="212" t="s">
        <v>140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13" x14ac:dyDescent="0.25">
      <c r="A63" s="235" t="s">
        <v>131</v>
      </c>
      <c r="B63" s="236" t="s">
        <v>86</v>
      </c>
      <c r="C63" s="259" t="s">
        <v>87</v>
      </c>
      <c r="D63" s="237"/>
      <c r="E63" s="238"/>
      <c r="F63" s="239"/>
      <c r="G63" s="239">
        <f>SUMIF(AG64:AG69,"&lt;&gt;NOR",G64:G69)</f>
        <v>0</v>
      </c>
      <c r="H63" s="239"/>
      <c r="I63" s="239">
        <f>SUM(I64:I69)</f>
        <v>0</v>
      </c>
      <c r="J63" s="239"/>
      <c r="K63" s="239">
        <f>SUM(K64:K69)</f>
        <v>0</v>
      </c>
      <c r="L63" s="239"/>
      <c r="M63" s="240">
        <f>SUM(M64:M69)</f>
        <v>0</v>
      </c>
      <c r="N63" s="233"/>
      <c r="O63" s="233">
        <f>SUM(O64:O69)</f>
        <v>0.09</v>
      </c>
      <c r="P63" s="233"/>
      <c r="Q63" s="233">
        <f>SUM(Q64:Q69)</f>
        <v>103.76</v>
      </c>
      <c r="R63" s="234"/>
      <c r="S63" s="234"/>
      <c r="T63" s="234"/>
      <c r="U63" s="234"/>
      <c r="V63" s="234">
        <f>SUM(V64:V69)</f>
        <v>746.56000000000006</v>
      </c>
      <c r="W63" s="234"/>
      <c r="X63" s="234"/>
      <c r="Y63" s="234"/>
      <c r="AG63" t="s">
        <v>132</v>
      </c>
    </row>
    <row r="64" spans="1:60" ht="20" outlineLevel="1" x14ac:dyDescent="0.25">
      <c r="A64" s="249">
        <v>39</v>
      </c>
      <c r="B64" s="250" t="s">
        <v>228</v>
      </c>
      <c r="C64" s="260" t="s">
        <v>229</v>
      </c>
      <c r="D64" s="251" t="s">
        <v>178</v>
      </c>
      <c r="E64" s="252">
        <v>207.4</v>
      </c>
      <c r="F64" s="253"/>
      <c r="G64" s="254">
        <f>ROUND(E64*F64,2)</f>
        <v>0</v>
      </c>
      <c r="H64" s="253"/>
      <c r="I64" s="254">
        <f>ROUND(E64*H64,2)</f>
        <v>0</v>
      </c>
      <c r="J64" s="253"/>
      <c r="K64" s="254">
        <f>ROUND(E64*J64,2)</f>
        <v>0</v>
      </c>
      <c r="L64" s="254">
        <v>21</v>
      </c>
      <c r="M64" s="255">
        <f>G64*(1+L64/100)</f>
        <v>0</v>
      </c>
      <c r="N64" s="231">
        <v>0</v>
      </c>
      <c r="O64" s="231">
        <f>ROUND(E64*N64,2)</f>
        <v>0</v>
      </c>
      <c r="P64" s="231">
        <v>3.2000000000000001E-2</v>
      </c>
      <c r="Q64" s="231">
        <f>ROUND(E64*P64,2)</f>
        <v>6.64</v>
      </c>
      <c r="R64" s="232"/>
      <c r="S64" s="232" t="s">
        <v>136</v>
      </c>
      <c r="T64" s="232" t="s">
        <v>137</v>
      </c>
      <c r="U64" s="232">
        <v>0.18</v>
      </c>
      <c r="V64" s="232">
        <f>ROUND(E64*U64,2)</f>
        <v>37.33</v>
      </c>
      <c r="W64" s="232"/>
      <c r="X64" s="232" t="s">
        <v>138</v>
      </c>
      <c r="Y64" s="232" t="s">
        <v>139</v>
      </c>
      <c r="Z64" s="212"/>
      <c r="AA64" s="212"/>
      <c r="AB64" s="212"/>
      <c r="AC64" s="212"/>
      <c r="AD64" s="212"/>
      <c r="AE64" s="212"/>
      <c r="AF64" s="212"/>
      <c r="AG64" s="212" t="s">
        <v>140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0" outlineLevel="1" x14ac:dyDescent="0.25">
      <c r="A65" s="249">
        <v>40</v>
      </c>
      <c r="B65" s="250" t="s">
        <v>230</v>
      </c>
      <c r="C65" s="260" t="s">
        <v>231</v>
      </c>
      <c r="D65" s="251" t="s">
        <v>178</v>
      </c>
      <c r="E65" s="252">
        <v>241.2</v>
      </c>
      <c r="F65" s="253"/>
      <c r="G65" s="254">
        <f>ROUND(E65*F65,2)</f>
        <v>0</v>
      </c>
      <c r="H65" s="253"/>
      <c r="I65" s="254">
        <f>ROUND(E65*H65,2)</f>
        <v>0</v>
      </c>
      <c r="J65" s="253"/>
      <c r="K65" s="254">
        <f>ROUND(E65*J65,2)</f>
        <v>0</v>
      </c>
      <c r="L65" s="254">
        <v>21</v>
      </c>
      <c r="M65" s="255">
        <f>G65*(1+L65/100)</f>
        <v>0</v>
      </c>
      <c r="N65" s="231">
        <v>0</v>
      </c>
      <c r="O65" s="231">
        <f>ROUND(E65*N65,2)</f>
        <v>0</v>
      </c>
      <c r="P65" s="231">
        <v>4.0000000000000001E-3</v>
      </c>
      <c r="Q65" s="231">
        <f>ROUND(E65*P65,2)</f>
        <v>0.96</v>
      </c>
      <c r="R65" s="232"/>
      <c r="S65" s="232" t="s">
        <v>136</v>
      </c>
      <c r="T65" s="232" t="s">
        <v>137</v>
      </c>
      <c r="U65" s="232">
        <v>0.20599999999999999</v>
      </c>
      <c r="V65" s="232">
        <f>ROUND(E65*U65,2)</f>
        <v>49.69</v>
      </c>
      <c r="W65" s="232"/>
      <c r="X65" s="232" t="s">
        <v>138</v>
      </c>
      <c r="Y65" s="232" t="s">
        <v>139</v>
      </c>
      <c r="Z65" s="212"/>
      <c r="AA65" s="212"/>
      <c r="AB65" s="212"/>
      <c r="AC65" s="212"/>
      <c r="AD65" s="212"/>
      <c r="AE65" s="212"/>
      <c r="AF65" s="212"/>
      <c r="AG65" s="212" t="s">
        <v>140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49">
        <v>41</v>
      </c>
      <c r="B66" s="250" t="s">
        <v>232</v>
      </c>
      <c r="C66" s="260" t="s">
        <v>233</v>
      </c>
      <c r="D66" s="251" t="s">
        <v>162</v>
      </c>
      <c r="E66" s="252">
        <v>563.18899999999996</v>
      </c>
      <c r="F66" s="253"/>
      <c r="G66" s="254">
        <f>ROUND(E66*F66,2)</f>
        <v>0</v>
      </c>
      <c r="H66" s="253"/>
      <c r="I66" s="254">
        <f>ROUND(E66*H66,2)</f>
        <v>0</v>
      </c>
      <c r="J66" s="253"/>
      <c r="K66" s="254">
        <f>ROUND(E66*J66,2)</f>
        <v>0</v>
      </c>
      <c r="L66" s="254">
        <v>21</v>
      </c>
      <c r="M66" s="255">
        <f>G66*(1+L66/100)</f>
        <v>0</v>
      </c>
      <c r="N66" s="231">
        <v>1.6000000000000001E-4</v>
      </c>
      <c r="O66" s="231">
        <f>ROUND(E66*N66,2)</f>
        <v>0.09</v>
      </c>
      <c r="P66" s="231">
        <v>2.1999999999999999E-2</v>
      </c>
      <c r="Q66" s="231">
        <f>ROUND(E66*P66,2)</f>
        <v>12.39</v>
      </c>
      <c r="R66" s="232"/>
      <c r="S66" s="232" t="s">
        <v>136</v>
      </c>
      <c r="T66" s="232" t="s">
        <v>137</v>
      </c>
      <c r="U66" s="232">
        <v>0.114</v>
      </c>
      <c r="V66" s="232">
        <f>ROUND(E66*U66,2)</f>
        <v>64.2</v>
      </c>
      <c r="W66" s="232"/>
      <c r="X66" s="232" t="s">
        <v>138</v>
      </c>
      <c r="Y66" s="232" t="s">
        <v>139</v>
      </c>
      <c r="Z66" s="212"/>
      <c r="AA66" s="212"/>
      <c r="AB66" s="212"/>
      <c r="AC66" s="212"/>
      <c r="AD66" s="212"/>
      <c r="AE66" s="212"/>
      <c r="AF66" s="212"/>
      <c r="AG66" s="212" t="s">
        <v>140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30" outlineLevel="1" x14ac:dyDescent="0.25">
      <c r="A67" s="249">
        <v>42</v>
      </c>
      <c r="B67" s="250" t="s">
        <v>234</v>
      </c>
      <c r="C67" s="260" t="s">
        <v>235</v>
      </c>
      <c r="D67" s="251" t="s">
        <v>162</v>
      </c>
      <c r="E67" s="252">
        <v>1786</v>
      </c>
      <c r="F67" s="253"/>
      <c r="G67" s="254">
        <f>ROUND(E67*F67,2)</f>
        <v>0</v>
      </c>
      <c r="H67" s="253"/>
      <c r="I67" s="254">
        <f>ROUND(E67*H67,2)</f>
        <v>0</v>
      </c>
      <c r="J67" s="253"/>
      <c r="K67" s="254">
        <f>ROUND(E67*J67,2)</f>
        <v>0</v>
      </c>
      <c r="L67" s="254">
        <v>21</v>
      </c>
      <c r="M67" s="255">
        <f>G67*(1+L67/100)</f>
        <v>0</v>
      </c>
      <c r="N67" s="231">
        <v>0</v>
      </c>
      <c r="O67" s="231">
        <f>ROUND(E67*N67,2)</f>
        <v>0</v>
      </c>
      <c r="P67" s="231">
        <v>1.4999999999999999E-2</v>
      </c>
      <c r="Q67" s="231">
        <f>ROUND(E67*P67,2)</f>
        <v>26.79</v>
      </c>
      <c r="R67" s="232"/>
      <c r="S67" s="232" t="s">
        <v>136</v>
      </c>
      <c r="T67" s="232" t="s">
        <v>137</v>
      </c>
      <c r="U67" s="232">
        <v>0.09</v>
      </c>
      <c r="V67" s="232">
        <f>ROUND(E67*U67,2)</f>
        <v>160.74</v>
      </c>
      <c r="W67" s="232"/>
      <c r="X67" s="232" t="s">
        <v>138</v>
      </c>
      <c r="Y67" s="232" t="s">
        <v>139</v>
      </c>
      <c r="Z67" s="212"/>
      <c r="AA67" s="212"/>
      <c r="AB67" s="212"/>
      <c r="AC67" s="212"/>
      <c r="AD67" s="212"/>
      <c r="AE67" s="212"/>
      <c r="AF67" s="212"/>
      <c r="AG67" s="212" t="s">
        <v>140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" outlineLevel="1" x14ac:dyDescent="0.25">
      <c r="A68" s="249">
        <v>43</v>
      </c>
      <c r="B68" s="250" t="s">
        <v>236</v>
      </c>
      <c r="C68" s="260" t="s">
        <v>237</v>
      </c>
      <c r="D68" s="251" t="s">
        <v>178</v>
      </c>
      <c r="E68" s="252">
        <v>1319.9</v>
      </c>
      <c r="F68" s="253"/>
      <c r="G68" s="254">
        <f>ROUND(E68*F68,2)</f>
        <v>0</v>
      </c>
      <c r="H68" s="253"/>
      <c r="I68" s="254">
        <f>ROUND(E68*H68,2)</f>
        <v>0</v>
      </c>
      <c r="J68" s="253"/>
      <c r="K68" s="254">
        <f>ROUND(E68*J68,2)</f>
        <v>0</v>
      </c>
      <c r="L68" s="254">
        <v>21</v>
      </c>
      <c r="M68" s="255">
        <f>G68*(1+L68/100)</f>
        <v>0</v>
      </c>
      <c r="N68" s="231">
        <v>0</v>
      </c>
      <c r="O68" s="231">
        <f>ROUND(E68*N68,2)</f>
        <v>0</v>
      </c>
      <c r="P68" s="231">
        <v>2.4E-2</v>
      </c>
      <c r="Q68" s="231">
        <f>ROUND(E68*P68,2)</f>
        <v>31.68</v>
      </c>
      <c r="R68" s="232"/>
      <c r="S68" s="232" t="s">
        <v>136</v>
      </c>
      <c r="T68" s="232" t="s">
        <v>137</v>
      </c>
      <c r="U68" s="232">
        <v>0.154</v>
      </c>
      <c r="V68" s="232">
        <f>ROUND(E68*U68,2)</f>
        <v>203.26</v>
      </c>
      <c r="W68" s="232"/>
      <c r="X68" s="232" t="s">
        <v>138</v>
      </c>
      <c r="Y68" s="232" t="s">
        <v>139</v>
      </c>
      <c r="Z68" s="212"/>
      <c r="AA68" s="212"/>
      <c r="AB68" s="212"/>
      <c r="AC68" s="212"/>
      <c r="AD68" s="212"/>
      <c r="AE68" s="212"/>
      <c r="AF68" s="212"/>
      <c r="AG68" s="212" t="s">
        <v>140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" outlineLevel="1" x14ac:dyDescent="0.25">
      <c r="A69" s="249">
        <v>44</v>
      </c>
      <c r="B69" s="250" t="s">
        <v>238</v>
      </c>
      <c r="C69" s="260" t="s">
        <v>239</v>
      </c>
      <c r="D69" s="251" t="s">
        <v>178</v>
      </c>
      <c r="E69" s="252">
        <v>1807.36</v>
      </c>
      <c r="F69" s="253"/>
      <c r="G69" s="254">
        <f>ROUND(E69*F69,2)</f>
        <v>0</v>
      </c>
      <c r="H69" s="253"/>
      <c r="I69" s="254">
        <f>ROUND(E69*H69,2)</f>
        <v>0</v>
      </c>
      <c r="J69" s="253"/>
      <c r="K69" s="254">
        <f>ROUND(E69*J69,2)</f>
        <v>0</v>
      </c>
      <c r="L69" s="254">
        <v>21</v>
      </c>
      <c r="M69" s="255">
        <f>G69*(1+L69/100)</f>
        <v>0</v>
      </c>
      <c r="N69" s="231">
        <v>0</v>
      </c>
      <c r="O69" s="231">
        <f>ROUND(E69*N69,2)</f>
        <v>0</v>
      </c>
      <c r="P69" s="231">
        <v>1.4E-2</v>
      </c>
      <c r="Q69" s="231">
        <f>ROUND(E69*P69,2)</f>
        <v>25.3</v>
      </c>
      <c r="R69" s="232"/>
      <c r="S69" s="232" t="s">
        <v>136</v>
      </c>
      <c r="T69" s="232" t="s">
        <v>137</v>
      </c>
      <c r="U69" s="232">
        <v>0.128</v>
      </c>
      <c r="V69" s="232">
        <f>ROUND(E69*U69,2)</f>
        <v>231.34</v>
      </c>
      <c r="W69" s="232"/>
      <c r="X69" s="232" t="s">
        <v>138</v>
      </c>
      <c r="Y69" s="232" t="s">
        <v>139</v>
      </c>
      <c r="Z69" s="212"/>
      <c r="AA69" s="212"/>
      <c r="AB69" s="212"/>
      <c r="AC69" s="212"/>
      <c r="AD69" s="212"/>
      <c r="AE69" s="212"/>
      <c r="AF69" s="212"/>
      <c r="AG69" s="212" t="s">
        <v>140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13" x14ac:dyDescent="0.25">
      <c r="A70" s="235" t="s">
        <v>131</v>
      </c>
      <c r="B70" s="236" t="s">
        <v>72</v>
      </c>
      <c r="C70" s="259" t="s">
        <v>73</v>
      </c>
      <c r="D70" s="237"/>
      <c r="E70" s="238"/>
      <c r="F70" s="239"/>
      <c r="G70" s="239">
        <f>SUMIF(AG71:AG82,"&lt;&gt;NOR",G71:G82)</f>
        <v>0</v>
      </c>
      <c r="H70" s="239"/>
      <c r="I70" s="239">
        <f>SUM(I71:I82)</f>
        <v>0</v>
      </c>
      <c r="J70" s="239"/>
      <c r="K70" s="239">
        <f>SUM(K71:K82)</f>
        <v>0</v>
      </c>
      <c r="L70" s="239"/>
      <c r="M70" s="240">
        <f>SUM(M71:M82)</f>
        <v>0</v>
      </c>
      <c r="N70" s="233"/>
      <c r="O70" s="233">
        <f>SUM(O71:O82)</f>
        <v>0.59</v>
      </c>
      <c r="P70" s="233"/>
      <c r="Q70" s="233">
        <f>SUM(Q71:Q82)</f>
        <v>1193.46</v>
      </c>
      <c r="R70" s="234"/>
      <c r="S70" s="234"/>
      <c r="T70" s="234"/>
      <c r="U70" s="234"/>
      <c r="V70" s="234">
        <f>SUM(V71:V82)</f>
        <v>4312.41</v>
      </c>
      <c r="W70" s="234"/>
      <c r="X70" s="234"/>
      <c r="Y70" s="234"/>
      <c r="AG70" t="s">
        <v>132</v>
      </c>
    </row>
    <row r="71" spans="1:60" outlineLevel="1" x14ac:dyDescent="0.25">
      <c r="A71" s="249">
        <v>45</v>
      </c>
      <c r="B71" s="250" t="s">
        <v>240</v>
      </c>
      <c r="C71" s="260" t="s">
        <v>241</v>
      </c>
      <c r="D71" s="251" t="s">
        <v>162</v>
      </c>
      <c r="E71" s="252">
        <v>13.135</v>
      </c>
      <c r="F71" s="253"/>
      <c r="G71" s="254">
        <f>ROUND(E71*F71,2)</f>
        <v>0</v>
      </c>
      <c r="H71" s="253"/>
      <c r="I71" s="254">
        <f>ROUND(E71*H71,2)</f>
        <v>0</v>
      </c>
      <c r="J71" s="253"/>
      <c r="K71" s="254">
        <f>ROUND(E71*J71,2)</f>
        <v>0</v>
      </c>
      <c r="L71" s="254">
        <v>21</v>
      </c>
      <c r="M71" s="255">
        <f>G71*(1+L71/100)</f>
        <v>0</v>
      </c>
      <c r="N71" s="231">
        <v>1E-3</v>
      </c>
      <c r="O71" s="231">
        <f>ROUND(E71*N71,2)</f>
        <v>0.01</v>
      </c>
      <c r="P71" s="231">
        <v>3.7199999999999997E-2</v>
      </c>
      <c r="Q71" s="231">
        <f>ROUND(E71*P71,2)</f>
        <v>0.49</v>
      </c>
      <c r="R71" s="232"/>
      <c r="S71" s="232" t="s">
        <v>136</v>
      </c>
      <c r="T71" s="232" t="s">
        <v>137</v>
      </c>
      <c r="U71" s="232">
        <v>0.498</v>
      </c>
      <c r="V71" s="232">
        <f>ROUND(E71*U71,2)</f>
        <v>6.54</v>
      </c>
      <c r="W71" s="232"/>
      <c r="X71" s="232" t="s">
        <v>138</v>
      </c>
      <c r="Y71" s="232" t="s">
        <v>139</v>
      </c>
      <c r="Z71" s="212"/>
      <c r="AA71" s="212"/>
      <c r="AB71" s="212"/>
      <c r="AC71" s="212"/>
      <c r="AD71" s="212"/>
      <c r="AE71" s="212"/>
      <c r="AF71" s="212"/>
      <c r="AG71" s="212" t="s">
        <v>140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9">
        <v>46</v>
      </c>
      <c r="B72" s="250" t="s">
        <v>242</v>
      </c>
      <c r="C72" s="260" t="s">
        <v>243</v>
      </c>
      <c r="D72" s="251" t="s">
        <v>162</v>
      </c>
      <c r="E72" s="252">
        <v>15.32</v>
      </c>
      <c r="F72" s="253"/>
      <c r="G72" s="254">
        <f>ROUND(E72*F72,2)</f>
        <v>0</v>
      </c>
      <c r="H72" s="253"/>
      <c r="I72" s="254">
        <f>ROUND(E72*H72,2)</f>
        <v>0</v>
      </c>
      <c r="J72" s="253"/>
      <c r="K72" s="254">
        <f>ROUND(E72*J72,2)</f>
        <v>0</v>
      </c>
      <c r="L72" s="254">
        <v>21</v>
      </c>
      <c r="M72" s="255">
        <f>G72*(1+L72/100)</f>
        <v>0</v>
      </c>
      <c r="N72" s="231">
        <v>2.1900000000000001E-3</v>
      </c>
      <c r="O72" s="231">
        <f>ROUND(E72*N72,2)</f>
        <v>0.03</v>
      </c>
      <c r="P72" s="231">
        <v>0.01</v>
      </c>
      <c r="Q72" s="231">
        <f>ROUND(E72*P72,2)</f>
        <v>0.15</v>
      </c>
      <c r="R72" s="232"/>
      <c r="S72" s="232" t="s">
        <v>136</v>
      </c>
      <c r="T72" s="232" t="s">
        <v>137</v>
      </c>
      <c r="U72" s="232">
        <v>0.52</v>
      </c>
      <c r="V72" s="232">
        <f>ROUND(E72*U72,2)</f>
        <v>7.97</v>
      </c>
      <c r="W72" s="232"/>
      <c r="X72" s="232" t="s">
        <v>138</v>
      </c>
      <c r="Y72" s="232" t="s">
        <v>139</v>
      </c>
      <c r="Z72" s="212"/>
      <c r="AA72" s="212"/>
      <c r="AB72" s="212"/>
      <c r="AC72" s="212"/>
      <c r="AD72" s="212"/>
      <c r="AE72" s="212"/>
      <c r="AF72" s="212"/>
      <c r="AG72" s="212" t="s">
        <v>140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9">
        <v>47</v>
      </c>
      <c r="B73" s="250" t="s">
        <v>244</v>
      </c>
      <c r="C73" s="260" t="s">
        <v>245</v>
      </c>
      <c r="D73" s="251" t="s">
        <v>162</v>
      </c>
      <c r="E73" s="252">
        <v>21.58</v>
      </c>
      <c r="F73" s="253"/>
      <c r="G73" s="254">
        <f>ROUND(E73*F73,2)</f>
        <v>0</v>
      </c>
      <c r="H73" s="253"/>
      <c r="I73" s="254">
        <f>ROUND(E73*H73,2)</f>
        <v>0</v>
      </c>
      <c r="J73" s="253"/>
      <c r="K73" s="254">
        <f>ROUND(E73*J73,2)</f>
        <v>0</v>
      </c>
      <c r="L73" s="254">
        <v>21</v>
      </c>
      <c r="M73" s="255">
        <f>G73*(1+L73/100)</f>
        <v>0</v>
      </c>
      <c r="N73" s="231">
        <v>1E-3</v>
      </c>
      <c r="O73" s="231">
        <f>ROUND(E73*N73,2)</f>
        <v>0.02</v>
      </c>
      <c r="P73" s="231">
        <v>3.492E-2</v>
      </c>
      <c r="Q73" s="231">
        <f>ROUND(E73*P73,2)</f>
        <v>0.75</v>
      </c>
      <c r="R73" s="232"/>
      <c r="S73" s="232" t="s">
        <v>136</v>
      </c>
      <c r="T73" s="232" t="s">
        <v>137</v>
      </c>
      <c r="U73" s="232">
        <v>0.52100000000000002</v>
      </c>
      <c r="V73" s="232">
        <f>ROUND(E73*U73,2)</f>
        <v>11.24</v>
      </c>
      <c r="W73" s="232"/>
      <c r="X73" s="232" t="s">
        <v>138</v>
      </c>
      <c r="Y73" s="232" t="s">
        <v>139</v>
      </c>
      <c r="Z73" s="212"/>
      <c r="AA73" s="212"/>
      <c r="AB73" s="212"/>
      <c r="AC73" s="212"/>
      <c r="AD73" s="212"/>
      <c r="AE73" s="212"/>
      <c r="AF73" s="212"/>
      <c r="AG73" s="212" t="s">
        <v>140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0" outlineLevel="1" x14ac:dyDescent="0.25">
      <c r="A74" s="242">
        <v>48</v>
      </c>
      <c r="B74" s="243" t="s">
        <v>246</v>
      </c>
      <c r="C74" s="261" t="s">
        <v>247</v>
      </c>
      <c r="D74" s="244" t="s">
        <v>167</v>
      </c>
      <c r="E74" s="245">
        <v>369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8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2"/>
      <c r="S74" s="232" t="s">
        <v>136</v>
      </c>
      <c r="T74" s="232" t="s">
        <v>137</v>
      </c>
      <c r="U74" s="232">
        <v>0.05</v>
      </c>
      <c r="V74" s="232">
        <f>ROUND(E74*U74,2)</f>
        <v>18.45</v>
      </c>
      <c r="W74" s="232"/>
      <c r="X74" s="232" t="s">
        <v>138</v>
      </c>
      <c r="Y74" s="232" t="s">
        <v>139</v>
      </c>
      <c r="Z74" s="212"/>
      <c r="AA74" s="212"/>
      <c r="AB74" s="212"/>
      <c r="AC74" s="212"/>
      <c r="AD74" s="212"/>
      <c r="AE74" s="212"/>
      <c r="AF74" s="212"/>
      <c r="AG74" s="212" t="s">
        <v>140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5">
      <c r="A75" s="229"/>
      <c r="B75" s="230"/>
      <c r="C75" s="262" t="s">
        <v>248</v>
      </c>
      <c r="D75" s="256"/>
      <c r="E75" s="256"/>
      <c r="F75" s="256"/>
      <c r="G75" s="256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145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49">
        <v>49</v>
      </c>
      <c r="B76" s="250" t="s">
        <v>249</v>
      </c>
      <c r="C76" s="260" t="s">
        <v>250</v>
      </c>
      <c r="D76" s="251" t="s">
        <v>178</v>
      </c>
      <c r="E76" s="252">
        <v>286.2</v>
      </c>
      <c r="F76" s="253"/>
      <c r="G76" s="254">
        <f>ROUND(E76*F76,2)</f>
        <v>0</v>
      </c>
      <c r="H76" s="253"/>
      <c r="I76" s="254">
        <f>ROUND(E76*H76,2)</f>
        <v>0</v>
      </c>
      <c r="J76" s="253"/>
      <c r="K76" s="254">
        <f>ROUND(E76*J76,2)</f>
        <v>0</v>
      </c>
      <c r="L76" s="254">
        <v>21</v>
      </c>
      <c r="M76" s="255">
        <f>G76*(1+L76/100)</f>
        <v>0</v>
      </c>
      <c r="N76" s="231">
        <v>0</v>
      </c>
      <c r="O76" s="231">
        <f>ROUND(E76*N76,2)</f>
        <v>0</v>
      </c>
      <c r="P76" s="231">
        <v>1.383E-2</v>
      </c>
      <c r="Q76" s="231">
        <f>ROUND(E76*P76,2)</f>
        <v>3.96</v>
      </c>
      <c r="R76" s="232"/>
      <c r="S76" s="232" t="s">
        <v>136</v>
      </c>
      <c r="T76" s="232" t="s">
        <v>137</v>
      </c>
      <c r="U76" s="232">
        <v>0.12</v>
      </c>
      <c r="V76" s="232">
        <f>ROUND(E76*U76,2)</f>
        <v>34.340000000000003</v>
      </c>
      <c r="W76" s="232"/>
      <c r="X76" s="232" t="s">
        <v>138</v>
      </c>
      <c r="Y76" s="232" t="s">
        <v>139</v>
      </c>
      <c r="Z76" s="212"/>
      <c r="AA76" s="212"/>
      <c r="AB76" s="212"/>
      <c r="AC76" s="212"/>
      <c r="AD76" s="212"/>
      <c r="AE76" s="212"/>
      <c r="AF76" s="212"/>
      <c r="AG76" s="212" t="s">
        <v>140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9">
        <v>50</v>
      </c>
      <c r="B77" s="250" t="s">
        <v>251</v>
      </c>
      <c r="C77" s="260" t="s">
        <v>252</v>
      </c>
      <c r="D77" s="251" t="s">
        <v>162</v>
      </c>
      <c r="E77" s="252">
        <v>128.03</v>
      </c>
      <c r="F77" s="253"/>
      <c r="G77" s="254">
        <f>ROUND(E77*F77,2)</f>
        <v>0</v>
      </c>
      <c r="H77" s="253"/>
      <c r="I77" s="254">
        <f>ROUND(E77*H77,2)</f>
        <v>0</v>
      </c>
      <c r="J77" s="253"/>
      <c r="K77" s="254">
        <f>ROUND(E77*J77,2)</f>
        <v>0</v>
      </c>
      <c r="L77" s="254">
        <v>21</v>
      </c>
      <c r="M77" s="255">
        <f>G77*(1+L77/100)</f>
        <v>0</v>
      </c>
      <c r="N77" s="231">
        <v>8.1999999999999998E-4</v>
      </c>
      <c r="O77" s="231">
        <f>ROUND(E77*N77,2)</f>
        <v>0.1</v>
      </c>
      <c r="P77" s="231">
        <v>5.5E-2</v>
      </c>
      <c r="Q77" s="231">
        <f>ROUND(E77*P77,2)</f>
        <v>7.04</v>
      </c>
      <c r="R77" s="232"/>
      <c r="S77" s="232" t="s">
        <v>136</v>
      </c>
      <c r="T77" s="232" t="s">
        <v>137</v>
      </c>
      <c r="U77" s="232">
        <v>0.32</v>
      </c>
      <c r="V77" s="232">
        <f>ROUND(E77*U77,2)</f>
        <v>40.97</v>
      </c>
      <c r="W77" s="232"/>
      <c r="X77" s="232" t="s">
        <v>138</v>
      </c>
      <c r="Y77" s="232" t="s">
        <v>139</v>
      </c>
      <c r="Z77" s="212"/>
      <c r="AA77" s="212"/>
      <c r="AB77" s="212"/>
      <c r="AC77" s="212"/>
      <c r="AD77" s="212"/>
      <c r="AE77" s="212"/>
      <c r="AF77" s="212"/>
      <c r="AG77" s="212" t="s">
        <v>140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9">
        <v>51</v>
      </c>
      <c r="B78" s="250" t="s">
        <v>253</v>
      </c>
      <c r="C78" s="260" t="s">
        <v>254</v>
      </c>
      <c r="D78" s="251" t="s">
        <v>162</v>
      </c>
      <c r="E78" s="252">
        <v>463.97</v>
      </c>
      <c r="F78" s="253"/>
      <c r="G78" s="254">
        <f>ROUND(E78*F78,2)</f>
        <v>0</v>
      </c>
      <c r="H78" s="253"/>
      <c r="I78" s="254">
        <f>ROUND(E78*H78,2)</f>
        <v>0</v>
      </c>
      <c r="J78" s="253"/>
      <c r="K78" s="254">
        <f>ROUND(E78*J78,2)</f>
        <v>0</v>
      </c>
      <c r="L78" s="254">
        <v>21</v>
      </c>
      <c r="M78" s="255">
        <f>G78*(1+L78/100)</f>
        <v>0</v>
      </c>
      <c r="N78" s="231">
        <v>9.2000000000000003E-4</v>
      </c>
      <c r="O78" s="231">
        <f>ROUND(E78*N78,2)</f>
        <v>0.43</v>
      </c>
      <c r="P78" s="231">
        <v>0.04</v>
      </c>
      <c r="Q78" s="231">
        <f>ROUND(E78*P78,2)</f>
        <v>18.559999999999999</v>
      </c>
      <c r="R78" s="232"/>
      <c r="S78" s="232" t="s">
        <v>136</v>
      </c>
      <c r="T78" s="232" t="s">
        <v>137</v>
      </c>
      <c r="U78" s="232">
        <v>0.373</v>
      </c>
      <c r="V78" s="232">
        <f>ROUND(E78*U78,2)</f>
        <v>173.06</v>
      </c>
      <c r="W78" s="232"/>
      <c r="X78" s="232" t="s">
        <v>138</v>
      </c>
      <c r="Y78" s="232" t="s">
        <v>139</v>
      </c>
      <c r="Z78" s="212"/>
      <c r="AA78" s="212"/>
      <c r="AB78" s="212"/>
      <c r="AC78" s="212"/>
      <c r="AD78" s="212"/>
      <c r="AE78" s="212"/>
      <c r="AF78" s="212"/>
      <c r="AG78" s="212" t="s">
        <v>140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42">
        <v>52</v>
      </c>
      <c r="B79" s="243" t="s">
        <v>255</v>
      </c>
      <c r="C79" s="261" t="s">
        <v>256</v>
      </c>
      <c r="D79" s="244" t="s">
        <v>257</v>
      </c>
      <c r="E79" s="245">
        <v>50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8">
        <f>G79*(1+L79/100)</f>
        <v>0</v>
      </c>
      <c r="N79" s="231">
        <v>0</v>
      </c>
      <c r="O79" s="231">
        <f>ROUND(E79*N79,2)</f>
        <v>0</v>
      </c>
      <c r="P79" s="231">
        <v>2.4</v>
      </c>
      <c r="Q79" s="231">
        <f>ROUND(E79*P79,2)</f>
        <v>120</v>
      </c>
      <c r="R79" s="232"/>
      <c r="S79" s="232" t="s">
        <v>136</v>
      </c>
      <c r="T79" s="232" t="s">
        <v>137</v>
      </c>
      <c r="U79" s="232">
        <v>13.301</v>
      </c>
      <c r="V79" s="232">
        <f>ROUND(E79*U79,2)</f>
        <v>665.05</v>
      </c>
      <c r="W79" s="232"/>
      <c r="X79" s="232" t="s">
        <v>138</v>
      </c>
      <c r="Y79" s="232" t="s">
        <v>139</v>
      </c>
      <c r="Z79" s="212"/>
      <c r="AA79" s="212"/>
      <c r="AB79" s="212"/>
      <c r="AC79" s="212"/>
      <c r="AD79" s="212"/>
      <c r="AE79" s="212"/>
      <c r="AF79" s="212"/>
      <c r="AG79" s="212" t="s">
        <v>140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5">
      <c r="A80" s="229"/>
      <c r="B80" s="230"/>
      <c r="C80" s="262" t="s">
        <v>258</v>
      </c>
      <c r="D80" s="256"/>
      <c r="E80" s="256"/>
      <c r="F80" s="256"/>
      <c r="G80" s="256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145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2">
        <v>53</v>
      </c>
      <c r="B81" s="243" t="s">
        <v>259</v>
      </c>
      <c r="C81" s="261" t="s">
        <v>260</v>
      </c>
      <c r="D81" s="244" t="s">
        <v>257</v>
      </c>
      <c r="E81" s="245">
        <v>521.25450000000001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8">
        <f>G81*(1+L81/100)</f>
        <v>0</v>
      </c>
      <c r="N81" s="231">
        <v>0</v>
      </c>
      <c r="O81" s="231">
        <f>ROUND(E81*N81,2)</f>
        <v>0</v>
      </c>
      <c r="P81" s="231">
        <v>2</v>
      </c>
      <c r="Q81" s="231">
        <f>ROUND(E81*P81,2)</f>
        <v>1042.51</v>
      </c>
      <c r="R81" s="232"/>
      <c r="S81" s="232" t="s">
        <v>136</v>
      </c>
      <c r="T81" s="232" t="s">
        <v>137</v>
      </c>
      <c r="U81" s="232">
        <v>6.4359999999999999</v>
      </c>
      <c r="V81" s="232">
        <f>ROUND(E81*U81,2)</f>
        <v>3354.79</v>
      </c>
      <c r="W81" s="232"/>
      <c r="X81" s="232" t="s">
        <v>138</v>
      </c>
      <c r="Y81" s="232" t="s">
        <v>139</v>
      </c>
      <c r="Z81" s="212"/>
      <c r="AA81" s="212"/>
      <c r="AB81" s="212"/>
      <c r="AC81" s="212"/>
      <c r="AD81" s="212"/>
      <c r="AE81" s="212"/>
      <c r="AF81" s="212"/>
      <c r="AG81" s="212" t="s">
        <v>140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5">
      <c r="A82" s="229"/>
      <c r="B82" s="230"/>
      <c r="C82" s="262" t="s">
        <v>261</v>
      </c>
      <c r="D82" s="256"/>
      <c r="E82" s="256"/>
      <c r="F82" s="256"/>
      <c r="G82" s="256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145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13" x14ac:dyDescent="0.25">
      <c r="A83" s="235" t="s">
        <v>131</v>
      </c>
      <c r="B83" s="236" t="s">
        <v>74</v>
      </c>
      <c r="C83" s="259" t="s">
        <v>75</v>
      </c>
      <c r="D83" s="237"/>
      <c r="E83" s="238"/>
      <c r="F83" s="239"/>
      <c r="G83" s="239">
        <f>SUMIF(AG84:AG86,"&lt;&gt;NOR",G84:G86)</f>
        <v>0</v>
      </c>
      <c r="H83" s="239"/>
      <c r="I83" s="239">
        <f>SUM(I84:I86)</f>
        <v>0</v>
      </c>
      <c r="J83" s="239"/>
      <c r="K83" s="239">
        <f>SUM(K84:K86)</f>
        <v>0</v>
      </c>
      <c r="L83" s="239"/>
      <c r="M83" s="240">
        <f>SUM(M84:M86)</f>
        <v>0</v>
      </c>
      <c r="N83" s="233"/>
      <c r="O83" s="233">
        <f>SUM(O84:O86)</f>
        <v>0</v>
      </c>
      <c r="P83" s="233"/>
      <c r="Q83" s="233">
        <f>SUM(Q84:Q86)</f>
        <v>16500.03</v>
      </c>
      <c r="R83" s="234"/>
      <c r="S83" s="234"/>
      <c r="T83" s="234"/>
      <c r="U83" s="234"/>
      <c r="V83" s="234">
        <f>SUM(V84:V86)</f>
        <v>13754.93</v>
      </c>
      <c r="W83" s="234"/>
      <c r="X83" s="234"/>
      <c r="Y83" s="234"/>
      <c r="AG83" t="s">
        <v>132</v>
      </c>
    </row>
    <row r="84" spans="1:60" ht="40" outlineLevel="1" x14ac:dyDescent="0.25">
      <c r="A84" s="242">
        <v>54</v>
      </c>
      <c r="B84" s="243" t="s">
        <v>262</v>
      </c>
      <c r="C84" s="261" t="s">
        <v>263</v>
      </c>
      <c r="D84" s="244" t="s">
        <v>257</v>
      </c>
      <c r="E84" s="245">
        <v>25384.66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8">
        <f>G84*(1+L84/100)</f>
        <v>0</v>
      </c>
      <c r="N84" s="231">
        <v>0</v>
      </c>
      <c r="O84" s="231">
        <f>ROUND(E84*N84,2)</f>
        <v>0</v>
      </c>
      <c r="P84" s="231">
        <v>0.65</v>
      </c>
      <c r="Q84" s="231">
        <f>ROUND(E84*P84,2)</f>
        <v>16500.03</v>
      </c>
      <c r="R84" s="232"/>
      <c r="S84" s="232" t="s">
        <v>136</v>
      </c>
      <c r="T84" s="232" t="s">
        <v>137</v>
      </c>
      <c r="U84" s="232">
        <v>0.54186000000000001</v>
      </c>
      <c r="V84" s="232">
        <f>ROUND(E84*U84,2)</f>
        <v>13754.93</v>
      </c>
      <c r="W84" s="232"/>
      <c r="X84" s="232" t="s">
        <v>138</v>
      </c>
      <c r="Y84" s="232" t="s">
        <v>139</v>
      </c>
      <c r="Z84" s="212"/>
      <c r="AA84" s="212"/>
      <c r="AB84" s="212"/>
      <c r="AC84" s="212"/>
      <c r="AD84" s="212"/>
      <c r="AE84" s="212"/>
      <c r="AF84" s="212"/>
      <c r="AG84" s="212" t="s">
        <v>140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5">
      <c r="A85" s="229"/>
      <c r="B85" s="230"/>
      <c r="C85" s="262" t="s">
        <v>264</v>
      </c>
      <c r="D85" s="256"/>
      <c r="E85" s="256"/>
      <c r="F85" s="256"/>
      <c r="G85" s="256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145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5">
      <c r="A86" s="229"/>
      <c r="B86" s="230"/>
      <c r="C86" s="263" t="s">
        <v>265</v>
      </c>
      <c r="D86" s="257"/>
      <c r="E86" s="257"/>
      <c r="F86" s="257"/>
      <c r="G86" s="257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145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13" x14ac:dyDescent="0.25">
      <c r="A87" s="235" t="s">
        <v>131</v>
      </c>
      <c r="B87" s="236" t="s">
        <v>100</v>
      </c>
      <c r="C87" s="259" t="s">
        <v>101</v>
      </c>
      <c r="D87" s="237"/>
      <c r="E87" s="238"/>
      <c r="F87" s="239"/>
      <c r="G87" s="239">
        <f>SUMIF(AG88:AG104,"&lt;&gt;NOR",G88:G104)</f>
        <v>0</v>
      </c>
      <c r="H87" s="239"/>
      <c r="I87" s="239">
        <f>SUM(I88:I104)</f>
        <v>0</v>
      </c>
      <c r="J87" s="239"/>
      <c r="K87" s="239">
        <f>SUM(K88:K104)</f>
        <v>0</v>
      </c>
      <c r="L87" s="239"/>
      <c r="M87" s="240">
        <f>SUM(M88:M104)</f>
        <v>0</v>
      </c>
      <c r="N87" s="233"/>
      <c r="O87" s="233">
        <f>SUM(O88:O104)</f>
        <v>0</v>
      </c>
      <c r="P87" s="233"/>
      <c r="Q87" s="233">
        <f>SUM(Q88:Q104)</f>
        <v>0</v>
      </c>
      <c r="R87" s="234"/>
      <c r="S87" s="234"/>
      <c r="T87" s="234"/>
      <c r="U87" s="234"/>
      <c r="V87" s="234">
        <f>SUM(V88:V104)</f>
        <v>31313.66</v>
      </c>
      <c r="W87" s="234"/>
      <c r="X87" s="234"/>
      <c r="Y87" s="234"/>
      <c r="AG87" t="s">
        <v>132</v>
      </c>
    </row>
    <row r="88" spans="1:60" ht="20" outlineLevel="1" x14ac:dyDescent="0.25">
      <c r="A88" s="249">
        <v>55</v>
      </c>
      <c r="B88" s="250" t="s">
        <v>266</v>
      </c>
      <c r="C88" s="260" t="s">
        <v>267</v>
      </c>
      <c r="D88" s="251" t="s">
        <v>154</v>
      </c>
      <c r="E88" s="252">
        <v>12.05</v>
      </c>
      <c r="F88" s="253"/>
      <c r="G88" s="254">
        <f>ROUND(E88*F88,2)</f>
        <v>0</v>
      </c>
      <c r="H88" s="253"/>
      <c r="I88" s="254">
        <f>ROUND(E88*H88,2)</f>
        <v>0</v>
      </c>
      <c r="J88" s="253"/>
      <c r="K88" s="254">
        <f>ROUND(E88*J88,2)</f>
        <v>0</v>
      </c>
      <c r="L88" s="254">
        <v>21</v>
      </c>
      <c r="M88" s="255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2"/>
      <c r="S88" s="232" t="s">
        <v>136</v>
      </c>
      <c r="T88" s="232" t="s">
        <v>137</v>
      </c>
      <c r="U88" s="232">
        <v>0</v>
      </c>
      <c r="V88" s="232">
        <f>ROUND(E88*U88,2)</f>
        <v>0</v>
      </c>
      <c r="W88" s="232"/>
      <c r="X88" s="232" t="s">
        <v>268</v>
      </c>
      <c r="Y88" s="232" t="s">
        <v>139</v>
      </c>
      <c r="Z88" s="212"/>
      <c r="AA88" s="212"/>
      <c r="AB88" s="212"/>
      <c r="AC88" s="212"/>
      <c r="AD88" s="212"/>
      <c r="AE88" s="212"/>
      <c r="AF88" s="212"/>
      <c r="AG88" s="212" t="s">
        <v>269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42">
        <v>56</v>
      </c>
      <c r="B89" s="243" t="s">
        <v>270</v>
      </c>
      <c r="C89" s="261" t="s">
        <v>271</v>
      </c>
      <c r="D89" s="244" t="s">
        <v>154</v>
      </c>
      <c r="E89" s="245">
        <v>9.0022300000000008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8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2"/>
      <c r="S89" s="232" t="s">
        <v>136</v>
      </c>
      <c r="T89" s="232" t="s">
        <v>137</v>
      </c>
      <c r="U89" s="232">
        <v>0</v>
      </c>
      <c r="V89" s="232">
        <f>ROUND(E89*U89,2)</f>
        <v>0</v>
      </c>
      <c r="W89" s="232"/>
      <c r="X89" s="232" t="s">
        <v>138</v>
      </c>
      <c r="Y89" s="232" t="s">
        <v>139</v>
      </c>
      <c r="Z89" s="212"/>
      <c r="AA89" s="212"/>
      <c r="AB89" s="212"/>
      <c r="AC89" s="212"/>
      <c r="AD89" s="212"/>
      <c r="AE89" s="212"/>
      <c r="AF89" s="212"/>
      <c r="AG89" s="212" t="s">
        <v>140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0.5" outlineLevel="2" x14ac:dyDescent="0.25">
      <c r="A90" s="229"/>
      <c r="B90" s="230"/>
      <c r="C90" s="262" t="s">
        <v>272</v>
      </c>
      <c r="D90" s="256"/>
      <c r="E90" s="256"/>
      <c r="F90" s="256"/>
      <c r="G90" s="256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145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58" t="str">
        <f>C90</f>
        <v>Pro vyjádření výnosu ve prospěch zhotovitele je nutné jednotkovou cenu uvést se záporným znaménkem. (Získaná částka ponižuje náklad stavby.)</v>
      </c>
      <c r="BB90" s="212"/>
      <c r="BC90" s="212"/>
      <c r="BD90" s="212"/>
      <c r="BE90" s="212"/>
      <c r="BF90" s="212"/>
      <c r="BG90" s="212"/>
      <c r="BH90" s="212"/>
    </row>
    <row r="91" spans="1:60" ht="20" outlineLevel="1" x14ac:dyDescent="0.25">
      <c r="A91" s="249">
        <v>57</v>
      </c>
      <c r="B91" s="250" t="s">
        <v>273</v>
      </c>
      <c r="C91" s="260" t="s">
        <v>274</v>
      </c>
      <c r="D91" s="251" t="s">
        <v>154</v>
      </c>
      <c r="E91" s="252">
        <v>17711.869200000001</v>
      </c>
      <c r="F91" s="253"/>
      <c r="G91" s="254">
        <f>ROUND(E91*F91,2)</f>
        <v>0</v>
      </c>
      <c r="H91" s="253"/>
      <c r="I91" s="254">
        <f>ROUND(E91*H91,2)</f>
        <v>0</v>
      </c>
      <c r="J91" s="253"/>
      <c r="K91" s="254">
        <f>ROUND(E91*J91,2)</f>
        <v>0</v>
      </c>
      <c r="L91" s="254">
        <v>21</v>
      </c>
      <c r="M91" s="255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2"/>
      <c r="S91" s="232" t="s">
        <v>136</v>
      </c>
      <c r="T91" s="232" t="s">
        <v>137</v>
      </c>
      <c r="U91" s="232">
        <v>0</v>
      </c>
      <c r="V91" s="232">
        <f>ROUND(E91*U91,2)</f>
        <v>0</v>
      </c>
      <c r="W91" s="232"/>
      <c r="X91" s="232" t="s">
        <v>138</v>
      </c>
      <c r="Y91" s="232" t="s">
        <v>139</v>
      </c>
      <c r="Z91" s="212"/>
      <c r="AA91" s="212"/>
      <c r="AB91" s="212"/>
      <c r="AC91" s="212"/>
      <c r="AD91" s="212"/>
      <c r="AE91" s="212"/>
      <c r="AF91" s="212"/>
      <c r="AG91" s="212" t="s">
        <v>140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" outlineLevel="1" x14ac:dyDescent="0.25">
      <c r="A92" s="249">
        <v>58</v>
      </c>
      <c r="B92" s="250" t="s">
        <v>275</v>
      </c>
      <c r="C92" s="260" t="s">
        <v>276</v>
      </c>
      <c r="D92" s="251" t="s">
        <v>154</v>
      </c>
      <c r="E92" s="252">
        <v>11.49996</v>
      </c>
      <c r="F92" s="253"/>
      <c r="G92" s="254">
        <f>ROUND(E92*F92,2)</f>
        <v>0</v>
      </c>
      <c r="H92" s="253"/>
      <c r="I92" s="254">
        <f>ROUND(E92*H92,2)</f>
        <v>0</v>
      </c>
      <c r="J92" s="253"/>
      <c r="K92" s="254">
        <f>ROUND(E92*J92,2)</f>
        <v>0</v>
      </c>
      <c r="L92" s="254">
        <v>21</v>
      </c>
      <c r="M92" s="255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2"/>
      <c r="S92" s="232" t="s">
        <v>136</v>
      </c>
      <c r="T92" s="232" t="s">
        <v>137</v>
      </c>
      <c r="U92" s="232">
        <v>0</v>
      </c>
      <c r="V92" s="232">
        <f>ROUND(E92*U92,2)</f>
        <v>0</v>
      </c>
      <c r="W92" s="232"/>
      <c r="X92" s="232" t="s">
        <v>138</v>
      </c>
      <c r="Y92" s="232" t="s">
        <v>139</v>
      </c>
      <c r="Z92" s="212"/>
      <c r="AA92" s="212"/>
      <c r="AB92" s="212"/>
      <c r="AC92" s="212"/>
      <c r="AD92" s="212"/>
      <c r="AE92" s="212"/>
      <c r="AF92" s="212"/>
      <c r="AG92" s="212" t="s">
        <v>140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" outlineLevel="1" x14ac:dyDescent="0.25">
      <c r="A93" s="249">
        <v>59</v>
      </c>
      <c r="B93" s="250" t="s">
        <v>277</v>
      </c>
      <c r="C93" s="260" t="s">
        <v>278</v>
      </c>
      <c r="D93" s="251" t="s">
        <v>154</v>
      </c>
      <c r="E93" s="252">
        <v>103.7624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21</v>
      </c>
      <c r="M93" s="255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2"/>
      <c r="S93" s="232" t="s">
        <v>136</v>
      </c>
      <c r="T93" s="232" t="s">
        <v>137</v>
      </c>
      <c r="U93" s="232">
        <v>0</v>
      </c>
      <c r="V93" s="232">
        <f>ROUND(E93*U93,2)</f>
        <v>0</v>
      </c>
      <c r="W93" s="232"/>
      <c r="X93" s="232" t="s">
        <v>138</v>
      </c>
      <c r="Y93" s="232" t="s">
        <v>139</v>
      </c>
      <c r="Z93" s="212"/>
      <c r="AA93" s="212"/>
      <c r="AB93" s="212"/>
      <c r="AC93" s="212"/>
      <c r="AD93" s="212"/>
      <c r="AE93" s="212"/>
      <c r="AF93" s="212"/>
      <c r="AG93" s="212" t="s">
        <v>140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" outlineLevel="1" x14ac:dyDescent="0.25">
      <c r="A94" s="249">
        <v>60</v>
      </c>
      <c r="B94" s="250" t="s">
        <v>279</v>
      </c>
      <c r="C94" s="260" t="s">
        <v>280</v>
      </c>
      <c r="D94" s="251" t="s">
        <v>154</v>
      </c>
      <c r="E94" s="252">
        <v>30.953990000000001</v>
      </c>
      <c r="F94" s="253"/>
      <c r="G94" s="254">
        <f>ROUND(E94*F94,2)</f>
        <v>0</v>
      </c>
      <c r="H94" s="253"/>
      <c r="I94" s="254">
        <f>ROUND(E94*H94,2)</f>
        <v>0</v>
      </c>
      <c r="J94" s="253"/>
      <c r="K94" s="254">
        <f>ROUND(E94*J94,2)</f>
        <v>0</v>
      </c>
      <c r="L94" s="254">
        <v>21</v>
      </c>
      <c r="M94" s="255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2"/>
      <c r="S94" s="232" t="s">
        <v>136</v>
      </c>
      <c r="T94" s="232" t="s">
        <v>137</v>
      </c>
      <c r="U94" s="232">
        <v>0</v>
      </c>
      <c r="V94" s="232">
        <f>ROUND(E94*U94,2)</f>
        <v>0</v>
      </c>
      <c r="W94" s="232"/>
      <c r="X94" s="232" t="s">
        <v>138</v>
      </c>
      <c r="Y94" s="232" t="s">
        <v>139</v>
      </c>
      <c r="Z94" s="212"/>
      <c r="AA94" s="212"/>
      <c r="AB94" s="212"/>
      <c r="AC94" s="212"/>
      <c r="AD94" s="212"/>
      <c r="AE94" s="212"/>
      <c r="AF94" s="212"/>
      <c r="AG94" s="212" t="s">
        <v>140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" outlineLevel="1" x14ac:dyDescent="0.25">
      <c r="A95" s="249">
        <v>61</v>
      </c>
      <c r="B95" s="250" t="s">
        <v>281</v>
      </c>
      <c r="C95" s="260" t="s">
        <v>282</v>
      </c>
      <c r="D95" s="251" t="s">
        <v>154</v>
      </c>
      <c r="E95" s="252">
        <v>4.25176</v>
      </c>
      <c r="F95" s="253"/>
      <c r="G95" s="254">
        <f>ROUND(E95*F95,2)</f>
        <v>0</v>
      </c>
      <c r="H95" s="253"/>
      <c r="I95" s="254">
        <f>ROUND(E95*H95,2)</f>
        <v>0</v>
      </c>
      <c r="J95" s="253"/>
      <c r="K95" s="254">
        <f>ROUND(E95*J95,2)</f>
        <v>0</v>
      </c>
      <c r="L95" s="254">
        <v>21</v>
      </c>
      <c r="M95" s="255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2"/>
      <c r="S95" s="232" t="s">
        <v>136</v>
      </c>
      <c r="T95" s="232" t="s">
        <v>137</v>
      </c>
      <c r="U95" s="232">
        <v>0</v>
      </c>
      <c r="V95" s="232">
        <f>ROUND(E95*U95,2)</f>
        <v>0</v>
      </c>
      <c r="W95" s="232"/>
      <c r="X95" s="232" t="s">
        <v>138</v>
      </c>
      <c r="Y95" s="232" t="s">
        <v>139</v>
      </c>
      <c r="Z95" s="212"/>
      <c r="AA95" s="212"/>
      <c r="AB95" s="212"/>
      <c r="AC95" s="212"/>
      <c r="AD95" s="212"/>
      <c r="AE95" s="212"/>
      <c r="AF95" s="212"/>
      <c r="AG95" s="212" t="s">
        <v>140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0" outlineLevel="1" x14ac:dyDescent="0.25">
      <c r="A96" s="249">
        <v>62</v>
      </c>
      <c r="B96" s="250" t="s">
        <v>283</v>
      </c>
      <c r="C96" s="260" t="s">
        <v>284</v>
      </c>
      <c r="D96" s="251" t="s">
        <v>154</v>
      </c>
      <c r="E96" s="252">
        <v>339555.45124999998</v>
      </c>
      <c r="F96" s="253"/>
      <c r="G96" s="254">
        <f>ROUND(E96*F96,2)</f>
        <v>0</v>
      </c>
      <c r="H96" s="253"/>
      <c r="I96" s="254">
        <f>ROUND(E96*H96,2)</f>
        <v>0</v>
      </c>
      <c r="J96" s="253"/>
      <c r="K96" s="254">
        <f>ROUND(E96*J96,2)</f>
        <v>0</v>
      </c>
      <c r="L96" s="254">
        <v>21</v>
      </c>
      <c r="M96" s="255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2"/>
      <c r="S96" s="232" t="s">
        <v>136</v>
      </c>
      <c r="T96" s="232" t="s">
        <v>137</v>
      </c>
      <c r="U96" s="232">
        <v>0</v>
      </c>
      <c r="V96" s="232">
        <f>ROUND(E96*U96,2)</f>
        <v>0</v>
      </c>
      <c r="W96" s="232"/>
      <c r="X96" s="232" t="s">
        <v>138</v>
      </c>
      <c r="Y96" s="232" t="s">
        <v>139</v>
      </c>
      <c r="Z96" s="212"/>
      <c r="AA96" s="212"/>
      <c r="AB96" s="212"/>
      <c r="AC96" s="212"/>
      <c r="AD96" s="212"/>
      <c r="AE96" s="212"/>
      <c r="AF96" s="212"/>
      <c r="AG96" s="212" t="s">
        <v>285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0" outlineLevel="1" x14ac:dyDescent="0.25">
      <c r="A97" s="242">
        <v>63</v>
      </c>
      <c r="B97" s="243" t="s">
        <v>286</v>
      </c>
      <c r="C97" s="261" t="s">
        <v>287</v>
      </c>
      <c r="D97" s="244" t="s">
        <v>154</v>
      </c>
      <c r="E97" s="245">
        <v>31.34008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8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2"/>
      <c r="S97" s="232" t="s">
        <v>217</v>
      </c>
      <c r="T97" s="232" t="s">
        <v>217</v>
      </c>
      <c r="U97" s="232">
        <v>0</v>
      </c>
      <c r="V97" s="232">
        <f>ROUND(E97*U97,2)</f>
        <v>0</v>
      </c>
      <c r="W97" s="232"/>
      <c r="X97" s="232" t="s">
        <v>268</v>
      </c>
      <c r="Y97" s="232" t="s">
        <v>139</v>
      </c>
      <c r="Z97" s="212"/>
      <c r="AA97" s="212"/>
      <c r="AB97" s="212"/>
      <c r="AC97" s="212"/>
      <c r="AD97" s="212"/>
      <c r="AE97" s="212"/>
      <c r="AF97" s="212"/>
      <c r="AG97" s="212" t="s">
        <v>269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29"/>
      <c r="B98" s="230"/>
      <c r="C98" s="262" t="s">
        <v>288</v>
      </c>
      <c r="D98" s="256"/>
      <c r="E98" s="256"/>
      <c r="F98" s="256"/>
      <c r="G98" s="256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145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0" outlineLevel="1" x14ac:dyDescent="0.25">
      <c r="A99" s="242">
        <v>64</v>
      </c>
      <c r="B99" s="243" t="s">
        <v>289</v>
      </c>
      <c r="C99" s="261" t="s">
        <v>290</v>
      </c>
      <c r="D99" s="244" t="s">
        <v>154</v>
      </c>
      <c r="E99" s="245">
        <v>9.5670400000000004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8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2"/>
      <c r="S99" s="232" t="s">
        <v>217</v>
      </c>
      <c r="T99" s="232" t="s">
        <v>217</v>
      </c>
      <c r="U99" s="232">
        <v>0</v>
      </c>
      <c r="V99" s="232">
        <f>ROUND(E99*U99,2)</f>
        <v>0</v>
      </c>
      <c r="W99" s="232"/>
      <c r="X99" s="232" t="s">
        <v>268</v>
      </c>
      <c r="Y99" s="232" t="s">
        <v>139</v>
      </c>
      <c r="Z99" s="212"/>
      <c r="AA99" s="212"/>
      <c r="AB99" s="212"/>
      <c r="AC99" s="212"/>
      <c r="AD99" s="212"/>
      <c r="AE99" s="212"/>
      <c r="AF99" s="212"/>
      <c r="AG99" s="212" t="s">
        <v>269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5">
      <c r="A100" s="229"/>
      <c r="B100" s="230"/>
      <c r="C100" s="262" t="s">
        <v>291</v>
      </c>
      <c r="D100" s="256"/>
      <c r="E100" s="256"/>
      <c r="F100" s="256"/>
      <c r="G100" s="256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145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" outlineLevel="1" x14ac:dyDescent="0.25">
      <c r="A101" s="249">
        <v>65</v>
      </c>
      <c r="B101" s="250" t="s">
        <v>292</v>
      </c>
      <c r="C101" s="260" t="s">
        <v>293</v>
      </c>
      <c r="D101" s="251" t="s">
        <v>154</v>
      </c>
      <c r="E101" s="252">
        <v>53772.737999999998</v>
      </c>
      <c r="F101" s="253"/>
      <c r="G101" s="254">
        <f>ROUND(E101*F101,2)</f>
        <v>0</v>
      </c>
      <c r="H101" s="253"/>
      <c r="I101" s="254">
        <f>ROUND(E101*H101,2)</f>
        <v>0</v>
      </c>
      <c r="J101" s="253"/>
      <c r="K101" s="254">
        <f>ROUND(E101*J101,2)</f>
        <v>0</v>
      </c>
      <c r="L101" s="254">
        <v>21</v>
      </c>
      <c r="M101" s="255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2"/>
      <c r="S101" s="232" t="s">
        <v>136</v>
      </c>
      <c r="T101" s="232" t="s">
        <v>137</v>
      </c>
      <c r="U101" s="232">
        <v>0.105</v>
      </c>
      <c r="V101" s="232">
        <f>ROUND(E101*U101,2)</f>
        <v>5646.14</v>
      </c>
      <c r="W101" s="232"/>
      <c r="X101" s="232" t="s">
        <v>138</v>
      </c>
      <c r="Y101" s="232" t="s">
        <v>139</v>
      </c>
      <c r="Z101" s="212"/>
      <c r="AA101" s="212"/>
      <c r="AB101" s="212"/>
      <c r="AC101" s="212"/>
      <c r="AD101" s="212"/>
      <c r="AE101" s="212"/>
      <c r="AF101" s="212"/>
      <c r="AG101" s="212" t="s">
        <v>285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42">
        <v>66</v>
      </c>
      <c r="B102" s="243" t="s">
        <v>294</v>
      </c>
      <c r="C102" s="261" t="s">
        <v>295</v>
      </c>
      <c r="D102" s="244" t="s">
        <v>154</v>
      </c>
      <c r="E102" s="245">
        <v>17924.245999999999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8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2"/>
      <c r="S102" s="232" t="s">
        <v>136</v>
      </c>
      <c r="T102" s="232" t="s">
        <v>137</v>
      </c>
      <c r="U102" s="232">
        <v>0.49</v>
      </c>
      <c r="V102" s="232">
        <f>ROUND(E102*U102,2)</f>
        <v>8782.8799999999992</v>
      </c>
      <c r="W102" s="232"/>
      <c r="X102" s="232" t="s">
        <v>138</v>
      </c>
      <c r="Y102" s="232" t="s">
        <v>139</v>
      </c>
      <c r="Z102" s="212"/>
      <c r="AA102" s="212"/>
      <c r="AB102" s="212"/>
      <c r="AC102" s="212"/>
      <c r="AD102" s="212"/>
      <c r="AE102" s="212"/>
      <c r="AF102" s="212"/>
      <c r="AG102" s="212" t="s">
        <v>285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5">
      <c r="A103" s="229"/>
      <c r="B103" s="230"/>
      <c r="C103" s="262" t="s">
        <v>296</v>
      </c>
      <c r="D103" s="256"/>
      <c r="E103" s="256"/>
      <c r="F103" s="256"/>
      <c r="G103" s="256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145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42">
        <v>67</v>
      </c>
      <c r="B104" s="243" t="s">
        <v>297</v>
      </c>
      <c r="C104" s="261" t="s">
        <v>298</v>
      </c>
      <c r="D104" s="244" t="s">
        <v>154</v>
      </c>
      <c r="E104" s="245">
        <v>17924.245999999999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8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2"/>
      <c r="S104" s="232" t="s">
        <v>136</v>
      </c>
      <c r="T104" s="232" t="s">
        <v>137</v>
      </c>
      <c r="U104" s="232">
        <v>0.94199999999999995</v>
      </c>
      <c r="V104" s="232">
        <f>ROUND(E104*U104,2)</f>
        <v>16884.64</v>
      </c>
      <c r="W104" s="232"/>
      <c r="X104" s="232" t="s">
        <v>138</v>
      </c>
      <c r="Y104" s="232" t="s">
        <v>139</v>
      </c>
      <c r="Z104" s="212"/>
      <c r="AA104" s="212"/>
      <c r="AB104" s="212"/>
      <c r="AC104" s="212"/>
      <c r="AD104" s="212"/>
      <c r="AE104" s="212"/>
      <c r="AF104" s="212"/>
      <c r="AG104" s="212" t="s">
        <v>285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5">
      <c r="A105" s="3"/>
      <c r="B105" s="4"/>
      <c r="C105" s="264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v>12</v>
      </c>
      <c r="AF105">
        <v>21</v>
      </c>
      <c r="AG105" t="s">
        <v>117</v>
      </c>
    </row>
    <row r="106" spans="1:60" ht="13" x14ac:dyDescent="0.25">
      <c r="A106" s="215"/>
      <c r="B106" s="216" t="s">
        <v>31</v>
      </c>
      <c r="C106" s="265"/>
      <c r="D106" s="217"/>
      <c r="E106" s="218"/>
      <c r="F106" s="218"/>
      <c r="G106" s="241">
        <f>G8+G10+G19+G22+G24+G27+G29+G32+G46+G55+G60+G63+G70+G83+G87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f>SUMIF(L7:L104,AE105,G7:G104)</f>
        <v>0</v>
      </c>
      <c r="AF106">
        <f>SUMIF(L7:L104,AF105,G7:G104)</f>
        <v>0</v>
      </c>
      <c r="AG106" t="s">
        <v>299</v>
      </c>
    </row>
    <row r="107" spans="1:60" x14ac:dyDescent="0.25">
      <c r="A107" s="3"/>
      <c r="B107" s="4"/>
      <c r="C107" s="264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5">
      <c r="A108" s="3"/>
      <c r="B108" s="4"/>
      <c r="C108" s="264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5">
      <c r="A109" s="219" t="s">
        <v>300</v>
      </c>
      <c r="B109" s="219"/>
      <c r="C109" s="266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5">
      <c r="A110" s="220"/>
      <c r="B110" s="221"/>
      <c r="C110" s="267"/>
      <c r="D110" s="221"/>
      <c r="E110" s="221"/>
      <c r="F110" s="221"/>
      <c r="G110" s="22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G110" t="s">
        <v>301</v>
      </c>
    </row>
    <row r="111" spans="1:60" x14ac:dyDescent="0.25">
      <c r="A111" s="223"/>
      <c r="B111" s="224"/>
      <c r="C111" s="268"/>
      <c r="D111" s="224"/>
      <c r="E111" s="224"/>
      <c r="F111" s="224"/>
      <c r="G111" s="225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5">
      <c r="A112" s="223"/>
      <c r="B112" s="224"/>
      <c r="C112" s="268"/>
      <c r="D112" s="224"/>
      <c r="E112" s="224"/>
      <c r="F112" s="224"/>
      <c r="G112" s="225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5">
      <c r="A113" s="223"/>
      <c r="B113" s="224"/>
      <c r="C113" s="268"/>
      <c r="D113" s="224"/>
      <c r="E113" s="224"/>
      <c r="F113" s="224"/>
      <c r="G113" s="225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5">
      <c r="A114" s="226"/>
      <c r="B114" s="227"/>
      <c r="C114" s="269"/>
      <c r="D114" s="227"/>
      <c r="E114" s="227"/>
      <c r="F114" s="227"/>
      <c r="G114" s="22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5">
      <c r="A115" s="3"/>
      <c r="B115" s="4"/>
      <c r="C115" s="264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 x14ac:dyDescent="0.25">
      <c r="C116" s="270"/>
      <c r="D116" s="10"/>
      <c r="AG116" t="s">
        <v>302</v>
      </c>
    </row>
    <row r="117" spans="1:33" x14ac:dyDescent="0.25">
      <c r="D117" s="10"/>
    </row>
    <row r="118" spans="1:33" x14ac:dyDescent="0.25">
      <c r="D118" s="10"/>
    </row>
    <row r="119" spans="1:33" x14ac:dyDescent="0.25">
      <c r="D119" s="10"/>
    </row>
    <row r="120" spans="1:33" x14ac:dyDescent="0.25">
      <c r="D120" s="10"/>
    </row>
    <row r="121" spans="1:33" x14ac:dyDescent="0.25">
      <c r="D121" s="10"/>
    </row>
    <row r="122" spans="1:33" x14ac:dyDescent="0.25">
      <c r="D122" s="10"/>
    </row>
    <row r="123" spans="1:33" x14ac:dyDescent="0.25">
      <c r="D123" s="10"/>
    </row>
    <row r="124" spans="1:33" x14ac:dyDescent="0.25">
      <c r="D124" s="10"/>
    </row>
    <row r="125" spans="1:33" x14ac:dyDescent="0.25">
      <c r="D125" s="10"/>
    </row>
    <row r="126" spans="1:33" x14ac:dyDescent="0.25">
      <c r="D126" s="10"/>
    </row>
    <row r="127" spans="1:33" x14ac:dyDescent="0.25">
      <c r="D127" s="10"/>
    </row>
    <row r="128" spans="1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P2lN7bJ5uOrFXUvbhpf8Y4FjbC3JVzI2storJ+7b69tiDrbXvTy4Rnh2w+PAeDUO1C2JFqnlBl9EMgC3R3921w==" saltValue="cEH6erTXXMHDaaRB/20D/g==" spinCount="100000" sheet="1" formatRows="0"/>
  <mergeCells count="21">
    <mergeCell ref="C86:G86"/>
    <mergeCell ref="C90:G90"/>
    <mergeCell ref="C98:G98"/>
    <mergeCell ref="C100:G100"/>
    <mergeCell ref="C103:G103"/>
    <mergeCell ref="C21:G21"/>
    <mergeCell ref="C49:G49"/>
    <mergeCell ref="C75:G75"/>
    <mergeCell ref="C80:G80"/>
    <mergeCell ref="C82:G82"/>
    <mergeCell ref="C85:G85"/>
    <mergeCell ref="A1:G1"/>
    <mergeCell ref="C2:G2"/>
    <mergeCell ref="C3:G3"/>
    <mergeCell ref="C4:G4"/>
    <mergeCell ref="A109:C109"/>
    <mergeCell ref="A110:G114"/>
    <mergeCell ref="C12:G12"/>
    <mergeCell ref="C14:G14"/>
    <mergeCell ref="C16:G16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5" outlineLevelRow="3" x14ac:dyDescent="0.25"/>
  <cols>
    <col min="1" max="1" width="3.36328125" customWidth="1"/>
    <col min="2" max="2" width="12.453125" style="176" customWidth="1"/>
    <col min="3" max="3" width="38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1" width="0" hidden="1" customWidth="1"/>
    <col min="14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7" t="s">
        <v>7</v>
      </c>
      <c r="B1" s="197"/>
      <c r="C1" s="197"/>
      <c r="D1" s="197"/>
      <c r="E1" s="197"/>
      <c r="F1" s="197"/>
      <c r="G1" s="197"/>
      <c r="AG1" t="s">
        <v>105</v>
      </c>
    </row>
    <row r="2" spans="1:60" ht="2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106</v>
      </c>
    </row>
    <row r="3" spans="1:60" ht="25" customHeight="1" x14ac:dyDescent="0.25">
      <c r="A3" s="198" t="s">
        <v>9</v>
      </c>
      <c r="B3" s="49" t="s">
        <v>51</v>
      </c>
      <c r="C3" s="201" t="s">
        <v>52</v>
      </c>
      <c r="D3" s="199"/>
      <c r="E3" s="199"/>
      <c r="F3" s="199"/>
      <c r="G3" s="200"/>
      <c r="AC3" s="176" t="s">
        <v>106</v>
      </c>
      <c r="AG3" t="s">
        <v>107</v>
      </c>
    </row>
    <row r="4" spans="1:60" ht="25" customHeight="1" x14ac:dyDescent="0.25">
      <c r="A4" s="202" t="s">
        <v>10</v>
      </c>
      <c r="B4" s="203" t="s">
        <v>55</v>
      </c>
      <c r="C4" s="204" t="s">
        <v>56</v>
      </c>
      <c r="D4" s="205"/>
      <c r="E4" s="205"/>
      <c r="F4" s="205"/>
      <c r="G4" s="206"/>
      <c r="AG4" t="s">
        <v>108</v>
      </c>
    </row>
    <row r="5" spans="1:60" x14ac:dyDescent="0.25">
      <c r="D5" s="10"/>
    </row>
    <row r="6" spans="1:60" ht="37.5" x14ac:dyDescent="0.25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31</v>
      </c>
      <c r="H6" s="211" t="s">
        <v>32</v>
      </c>
      <c r="I6" s="211" t="s">
        <v>115</v>
      </c>
      <c r="J6" s="211" t="s">
        <v>33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  <c r="X6" s="211" t="s">
        <v>129</v>
      </c>
      <c r="Y6" s="211" t="s">
        <v>130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ht="13" x14ac:dyDescent="0.25">
      <c r="A8" s="235" t="s">
        <v>131</v>
      </c>
      <c r="B8" s="236" t="s">
        <v>53</v>
      </c>
      <c r="C8" s="259" t="s">
        <v>71</v>
      </c>
      <c r="D8" s="237"/>
      <c r="E8" s="238"/>
      <c r="F8" s="239"/>
      <c r="G8" s="239">
        <f>SUMIF(AG9:AG33,"&lt;&gt;NOR",G9:G33)</f>
        <v>0</v>
      </c>
      <c r="H8" s="239"/>
      <c r="I8" s="239">
        <f>SUM(I9:I33)</f>
        <v>0</v>
      </c>
      <c r="J8" s="239"/>
      <c r="K8" s="239">
        <f>SUM(K9:K33)</f>
        <v>0</v>
      </c>
      <c r="L8" s="239"/>
      <c r="M8" s="240">
        <f>SUM(M9:M33)</f>
        <v>0</v>
      </c>
      <c r="N8" s="233"/>
      <c r="O8" s="233">
        <f>SUM(O9:O33)</f>
        <v>4155.7</v>
      </c>
      <c r="P8" s="233"/>
      <c r="Q8" s="233">
        <f>SUM(Q9:Q33)</f>
        <v>0</v>
      </c>
      <c r="R8" s="234"/>
      <c r="S8" s="234"/>
      <c r="T8" s="234"/>
      <c r="U8" s="234"/>
      <c r="V8" s="234">
        <f>SUM(V9:V33)</f>
        <v>1227.1399999999999</v>
      </c>
      <c r="W8" s="234"/>
      <c r="X8" s="234"/>
      <c r="Y8" s="234"/>
      <c r="AG8" t="s">
        <v>132</v>
      </c>
    </row>
    <row r="9" spans="1:60" ht="20" outlineLevel="1" x14ac:dyDescent="0.25">
      <c r="A9" s="242">
        <v>1</v>
      </c>
      <c r="B9" s="243" t="s">
        <v>303</v>
      </c>
      <c r="C9" s="261" t="s">
        <v>304</v>
      </c>
      <c r="D9" s="244" t="s">
        <v>257</v>
      </c>
      <c r="E9" s="245">
        <v>549.05700000000002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8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136</v>
      </c>
      <c r="T9" s="232" t="s">
        <v>137</v>
      </c>
      <c r="U9" s="232">
        <v>1.0999999999999999E-2</v>
      </c>
      <c r="V9" s="232">
        <f>ROUND(E9*U9,2)</f>
        <v>6.04</v>
      </c>
      <c r="W9" s="232"/>
      <c r="X9" s="232" t="s">
        <v>138</v>
      </c>
      <c r="Y9" s="232" t="s">
        <v>139</v>
      </c>
      <c r="Z9" s="212"/>
      <c r="AA9" s="212"/>
      <c r="AB9" s="212"/>
      <c r="AC9" s="212"/>
      <c r="AD9" s="212"/>
      <c r="AE9" s="212"/>
      <c r="AF9" s="212"/>
      <c r="AG9" s="212" t="s">
        <v>140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29"/>
      <c r="B10" s="230"/>
      <c r="C10" s="262" t="s">
        <v>305</v>
      </c>
      <c r="D10" s="256"/>
      <c r="E10" s="256"/>
      <c r="F10" s="256"/>
      <c r="G10" s="256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145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5">
      <c r="A11" s="229"/>
      <c r="B11" s="230"/>
      <c r="C11" s="263" t="s">
        <v>306</v>
      </c>
      <c r="D11" s="257"/>
      <c r="E11" s="257"/>
      <c r="F11" s="257"/>
      <c r="G11" s="257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145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" outlineLevel="1" x14ac:dyDescent="0.25">
      <c r="A12" s="242">
        <v>2</v>
      </c>
      <c r="B12" s="243" t="s">
        <v>303</v>
      </c>
      <c r="C12" s="261" t="s">
        <v>304</v>
      </c>
      <c r="D12" s="244" t="s">
        <v>257</v>
      </c>
      <c r="E12" s="245">
        <v>2047.4375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8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136</v>
      </c>
      <c r="T12" s="232" t="s">
        <v>137</v>
      </c>
      <c r="U12" s="232">
        <v>1.0999999999999999E-2</v>
      </c>
      <c r="V12" s="232">
        <f>ROUND(E12*U12,2)</f>
        <v>22.52</v>
      </c>
      <c r="W12" s="232"/>
      <c r="X12" s="232" t="s">
        <v>138</v>
      </c>
      <c r="Y12" s="232" t="s">
        <v>139</v>
      </c>
      <c r="Z12" s="212"/>
      <c r="AA12" s="212"/>
      <c r="AB12" s="212"/>
      <c r="AC12" s="212"/>
      <c r="AD12" s="212"/>
      <c r="AE12" s="212"/>
      <c r="AF12" s="212"/>
      <c r="AG12" s="212" t="s">
        <v>140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5">
      <c r="A13" s="229"/>
      <c r="B13" s="230"/>
      <c r="C13" s="262" t="s">
        <v>305</v>
      </c>
      <c r="D13" s="256"/>
      <c r="E13" s="256"/>
      <c r="F13" s="256"/>
      <c r="G13" s="256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145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5">
      <c r="A14" s="229"/>
      <c r="B14" s="230"/>
      <c r="C14" s="263" t="s">
        <v>307</v>
      </c>
      <c r="D14" s="257"/>
      <c r="E14" s="257"/>
      <c r="F14" s="257"/>
      <c r="G14" s="257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145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0" outlineLevel="1" x14ac:dyDescent="0.25">
      <c r="A15" s="242">
        <v>3</v>
      </c>
      <c r="B15" s="243" t="s">
        <v>308</v>
      </c>
      <c r="C15" s="261" t="s">
        <v>309</v>
      </c>
      <c r="D15" s="244" t="s">
        <v>257</v>
      </c>
      <c r="E15" s="245">
        <v>10237.1875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8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136</v>
      </c>
      <c r="T15" s="232" t="s">
        <v>137</v>
      </c>
      <c r="U15" s="232">
        <v>0</v>
      </c>
      <c r="V15" s="232">
        <f>ROUND(E15*U15,2)</f>
        <v>0</v>
      </c>
      <c r="W15" s="232"/>
      <c r="X15" s="232" t="s">
        <v>138</v>
      </c>
      <c r="Y15" s="232" t="s">
        <v>139</v>
      </c>
      <c r="Z15" s="212"/>
      <c r="AA15" s="212"/>
      <c r="AB15" s="212"/>
      <c r="AC15" s="212"/>
      <c r="AD15" s="212"/>
      <c r="AE15" s="212"/>
      <c r="AF15" s="212"/>
      <c r="AG15" s="212" t="s">
        <v>140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29"/>
      <c r="B16" s="230"/>
      <c r="C16" s="262" t="s">
        <v>305</v>
      </c>
      <c r="D16" s="256"/>
      <c r="E16" s="256"/>
      <c r="F16" s="256"/>
      <c r="G16" s="256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145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5">
      <c r="A17" s="229"/>
      <c r="B17" s="230"/>
      <c r="C17" s="263" t="s">
        <v>307</v>
      </c>
      <c r="D17" s="257"/>
      <c r="E17" s="257"/>
      <c r="F17" s="257"/>
      <c r="G17" s="257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145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0" outlineLevel="1" x14ac:dyDescent="0.25">
      <c r="A18" s="242">
        <v>4</v>
      </c>
      <c r="B18" s="243" t="s">
        <v>308</v>
      </c>
      <c r="C18" s="261" t="s">
        <v>309</v>
      </c>
      <c r="D18" s="244" t="s">
        <v>257</v>
      </c>
      <c r="E18" s="245">
        <v>2745.2849999999999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8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136</v>
      </c>
      <c r="T18" s="232" t="s">
        <v>137</v>
      </c>
      <c r="U18" s="232">
        <v>0</v>
      </c>
      <c r="V18" s="232">
        <f>ROUND(E18*U18,2)</f>
        <v>0</v>
      </c>
      <c r="W18" s="232"/>
      <c r="X18" s="232" t="s">
        <v>138</v>
      </c>
      <c r="Y18" s="232" t="s">
        <v>139</v>
      </c>
      <c r="Z18" s="212"/>
      <c r="AA18" s="212"/>
      <c r="AB18" s="212"/>
      <c r="AC18" s="212"/>
      <c r="AD18" s="212"/>
      <c r="AE18" s="212"/>
      <c r="AF18" s="212"/>
      <c r="AG18" s="212" t="s">
        <v>140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5">
      <c r="A19" s="229"/>
      <c r="B19" s="230"/>
      <c r="C19" s="262" t="s">
        <v>305</v>
      </c>
      <c r="D19" s="256"/>
      <c r="E19" s="256"/>
      <c r="F19" s="256"/>
      <c r="G19" s="256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145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5">
      <c r="A20" s="229"/>
      <c r="B20" s="230"/>
      <c r="C20" s="263" t="s">
        <v>306</v>
      </c>
      <c r="D20" s="257"/>
      <c r="E20" s="257"/>
      <c r="F20" s="257"/>
      <c r="G20" s="257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145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" outlineLevel="1" x14ac:dyDescent="0.25">
      <c r="A21" s="242">
        <v>5</v>
      </c>
      <c r="B21" s="243" t="s">
        <v>310</v>
      </c>
      <c r="C21" s="261" t="s">
        <v>311</v>
      </c>
      <c r="D21" s="244" t="s">
        <v>257</v>
      </c>
      <c r="E21" s="245">
        <v>549.05700000000002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8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136</v>
      </c>
      <c r="T21" s="232" t="s">
        <v>137</v>
      </c>
      <c r="U21" s="232">
        <v>5.2999999999999999E-2</v>
      </c>
      <c r="V21" s="232">
        <f>ROUND(E21*U21,2)</f>
        <v>29.1</v>
      </c>
      <c r="W21" s="232"/>
      <c r="X21" s="232" t="s">
        <v>138</v>
      </c>
      <c r="Y21" s="232" t="s">
        <v>139</v>
      </c>
      <c r="Z21" s="212"/>
      <c r="AA21" s="212"/>
      <c r="AB21" s="212"/>
      <c r="AC21" s="212"/>
      <c r="AD21" s="212"/>
      <c r="AE21" s="212"/>
      <c r="AF21" s="212"/>
      <c r="AG21" s="212" t="s">
        <v>140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5">
      <c r="A22" s="229"/>
      <c r="B22" s="230"/>
      <c r="C22" s="262" t="s">
        <v>306</v>
      </c>
      <c r="D22" s="256"/>
      <c r="E22" s="256"/>
      <c r="F22" s="256"/>
      <c r="G22" s="256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145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" outlineLevel="1" x14ac:dyDescent="0.25">
      <c r="A23" s="242">
        <v>6</v>
      </c>
      <c r="B23" s="243" t="s">
        <v>310</v>
      </c>
      <c r="C23" s="261" t="s">
        <v>311</v>
      </c>
      <c r="D23" s="244" t="s">
        <v>257</v>
      </c>
      <c r="E23" s="245">
        <v>2047.4375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8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136</v>
      </c>
      <c r="T23" s="232" t="s">
        <v>137</v>
      </c>
      <c r="U23" s="232">
        <v>5.2999999999999999E-2</v>
      </c>
      <c r="V23" s="232">
        <f>ROUND(E23*U23,2)</f>
        <v>108.51</v>
      </c>
      <c r="W23" s="232"/>
      <c r="X23" s="232" t="s">
        <v>138</v>
      </c>
      <c r="Y23" s="232" t="s">
        <v>139</v>
      </c>
      <c r="Z23" s="212"/>
      <c r="AA23" s="212"/>
      <c r="AB23" s="212"/>
      <c r="AC23" s="212"/>
      <c r="AD23" s="212"/>
      <c r="AE23" s="212"/>
      <c r="AF23" s="212"/>
      <c r="AG23" s="212" t="s">
        <v>140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29"/>
      <c r="B24" s="230"/>
      <c r="C24" s="262" t="s">
        <v>307</v>
      </c>
      <c r="D24" s="256"/>
      <c r="E24" s="256"/>
      <c r="F24" s="256"/>
      <c r="G24" s="256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145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" outlineLevel="1" x14ac:dyDescent="0.25">
      <c r="A25" s="242">
        <v>7</v>
      </c>
      <c r="B25" s="243" t="s">
        <v>312</v>
      </c>
      <c r="C25" s="261" t="s">
        <v>313</v>
      </c>
      <c r="D25" s="244" t="s">
        <v>257</v>
      </c>
      <c r="E25" s="245">
        <v>2047.4375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8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136</v>
      </c>
      <c r="T25" s="232" t="s">
        <v>137</v>
      </c>
      <c r="U25" s="232">
        <v>0.20200000000000001</v>
      </c>
      <c r="V25" s="232">
        <f>ROUND(E25*U25,2)</f>
        <v>413.58</v>
      </c>
      <c r="W25" s="232"/>
      <c r="X25" s="232" t="s">
        <v>138</v>
      </c>
      <c r="Y25" s="232" t="s">
        <v>139</v>
      </c>
      <c r="Z25" s="212"/>
      <c r="AA25" s="212"/>
      <c r="AB25" s="212"/>
      <c r="AC25" s="212"/>
      <c r="AD25" s="212"/>
      <c r="AE25" s="212"/>
      <c r="AF25" s="212"/>
      <c r="AG25" s="212" t="s">
        <v>140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5">
      <c r="A26" s="229"/>
      <c r="B26" s="230"/>
      <c r="C26" s="262" t="s">
        <v>314</v>
      </c>
      <c r="D26" s="256"/>
      <c r="E26" s="256"/>
      <c r="F26" s="256"/>
      <c r="G26" s="256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145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5">
      <c r="A27" s="229"/>
      <c r="B27" s="230"/>
      <c r="C27" s="263" t="s">
        <v>315</v>
      </c>
      <c r="D27" s="257"/>
      <c r="E27" s="257"/>
      <c r="F27" s="257"/>
      <c r="G27" s="257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145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" outlineLevel="1" x14ac:dyDescent="0.25">
      <c r="A28" s="242">
        <v>8</v>
      </c>
      <c r="B28" s="243" t="s">
        <v>316</v>
      </c>
      <c r="C28" s="261" t="s">
        <v>317</v>
      </c>
      <c r="D28" s="244" t="s">
        <v>162</v>
      </c>
      <c r="E28" s="245">
        <v>5490.57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8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136</v>
      </c>
      <c r="T28" s="232" t="s">
        <v>137</v>
      </c>
      <c r="U28" s="232">
        <v>1.2E-2</v>
      </c>
      <c r="V28" s="232">
        <f>ROUND(E28*U28,2)</f>
        <v>65.89</v>
      </c>
      <c r="W28" s="232"/>
      <c r="X28" s="232" t="s">
        <v>138</v>
      </c>
      <c r="Y28" s="232" t="s">
        <v>139</v>
      </c>
      <c r="Z28" s="212"/>
      <c r="AA28" s="212"/>
      <c r="AB28" s="212"/>
      <c r="AC28" s="212"/>
      <c r="AD28" s="212"/>
      <c r="AE28" s="212"/>
      <c r="AF28" s="212"/>
      <c r="AG28" s="212" t="s">
        <v>140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0.5" outlineLevel="2" x14ac:dyDescent="0.25">
      <c r="A29" s="229"/>
      <c r="B29" s="230"/>
      <c r="C29" s="262" t="s">
        <v>318</v>
      </c>
      <c r="D29" s="256"/>
      <c r="E29" s="256"/>
      <c r="F29" s="256"/>
      <c r="G29" s="256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145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58" t="str">
        <f>C29</f>
        <v>s případným nutným přemístěním hromad nebo dočasných skládek na místo potřeby ze vzdálenosti do 30 m, v rovině nebo ve svahu do 1 : 5,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9">
        <v>9</v>
      </c>
      <c r="B30" s="250" t="s">
        <v>319</v>
      </c>
      <c r="C30" s="260" t="s">
        <v>320</v>
      </c>
      <c r="D30" s="251" t="s">
        <v>162</v>
      </c>
      <c r="E30" s="252">
        <v>5490.57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21</v>
      </c>
      <c r="M30" s="255">
        <f>G30*(1+L30/100)</f>
        <v>0</v>
      </c>
      <c r="N30" s="231">
        <v>1.2999999999999999E-4</v>
      </c>
      <c r="O30" s="231">
        <f>ROUND(E30*N30,2)</f>
        <v>0.71</v>
      </c>
      <c r="P30" s="231">
        <v>0</v>
      </c>
      <c r="Q30" s="231">
        <f>ROUND(E30*P30,2)</f>
        <v>0</v>
      </c>
      <c r="R30" s="232"/>
      <c r="S30" s="232" t="s">
        <v>136</v>
      </c>
      <c r="T30" s="232" t="s">
        <v>137</v>
      </c>
      <c r="U30" s="232">
        <v>8.3030000000000007E-2</v>
      </c>
      <c r="V30" s="232">
        <f>ROUND(E30*U30,2)</f>
        <v>455.88</v>
      </c>
      <c r="W30" s="232"/>
      <c r="X30" s="232" t="s">
        <v>321</v>
      </c>
      <c r="Y30" s="232" t="s">
        <v>139</v>
      </c>
      <c r="Z30" s="212"/>
      <c r="AA30" s="212"/>
      <c r="AB30" s="212"/>
      <c r="AC30" s="212"/>
      <c r="AD30" s="212"/>
      <c r="AE30" s="212"/>
      <c r="AF30" s="212"/>
      <c r="AG30" s="212" t="s">
        <v>322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" outlineLevel="1" x14ac:dyDescent="0.25">
      <c r="A31" s="249">
        <v>10</v>
      </c>
      <c r="B31" s="250" t="s">
        <v>323</v>
      </c>
      <c r="C31" s="260" t="s">
        <v>324</v>
      </c>
      <c r="D31" s="251" t="s">
        <v>162</v>
      </c>
      <c r="E31" s="252">
        <v>5490.57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5">
        <f>G31*(1+L31/100)</f>
        <v>0</v>
      </c>
      <c r="N31" s="231">
        <v>1.1E-4</v>
      </c>
      <c r="O31" s="231">
        <f>ROUND(E31*N31,2)</f>
        <v>0.6</v>
      </c>
      <c r="P31" s="231">
        <v>0</v>
      </c>
      <c r="Q31" s="231">
        <f>ROUND(E31*P31,2)</f>
        <v>0</v>
      </c>
      <c r="R31" s="232"/>
      <c r="S31" s="232" t="s">
        <v>136</v>
      </c>
      <c r="T31" s="232" t="s">
        <v>137</v>
      </c>
      <c r="U31" s="232">
        <v>2.2880000000000001E-2</v>
      </c>
      <c r="V31" s="232">
        <f>ROUND(E31*U31,2)</f>
        <v>125.62</v>
      </c>
      <c r="W31" s="232"/>
      <c r="X31" s="232" t="s">
        <v>321</v>
      </c>
      <c r="Y31" s="232" t="s">
        <v>139</v>
      </c>
      <c r="Z31" s="212"/>
      <c r="AA31" s="212"/>
      <c r="AB31" s="212"/>
      <c r="AC31" s="212"/>
      <c r="AD31" s="212"/>
      <c r="AE31" s="212"/>
      <c r="AF31" s="212"/>
      <c r="AG31" s="212" t="s">
        <v>322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9">
        <v>11</v>
      </c>
      <c r="B32" s="250" t="s">
        <v>325</v>
      </c>
      <c r="C32" s="260" t="s">
        <v>326</v>
      </c>
      <c r="D32" s="251" t="s">
        <v>154</v>
      </c>
      <c r="E32" s="252">
        <v>878.49120000000005</v>
      </c>
      <c r="F32" s="253"/>
      <c r="G32" s="254">
        <f>ROUND(E32*F32,2)</f>
        <v>0</v>
      </c>
      <c r="H32" s="253"/>
      <c r="I32" s="254">
        <f>ROUND(E32*H32,2)</f>
        <v>0</v>
      </c>
      <c r="J32" s="253"/>
      <c r="K32" s="254">
        <f>ROUND(E32*J32,2)</f>
        <v>0</v>
      </c>
      <c r="L32" s="254">
        <v>21</v>
      </c>
      <c r="M32" s="255">
        <f>G32*(1+L32/100)</f>
        <v>0</v>
      </c>
      <c r="N32" s="231">
        <v>1</v>
      </c>
      <c r="O32" s="231">
        <f>ROUND(E32*N32,2)</f>
        <v>878.49</v>
      </c>
      <c r="P32" s="231">
        <v>0</v>
      </c>
      <c r="Q32" s="231">
        <f>ROUND(E32*P32,2)</f>
        <v>0</v>
      </c>
      <c r="R32" s="232"/>
      <c r="S32" s="232" t="s">
        <v>136</v>
      </c>
      <c r="T32" s="232" t="s">
        <v>137</v>
      </c>
      <c r="U32" s="232">
        <v>0</v>
      </c>
      <c r="V32" s="232">
        <f>ROUND(E32*U32,2)</f>
        <v>0</v>
      </c>
      <c r="W32" s="232"/>
      <c r="X32" s="232" t="s">
        <v>327</v>
      </c>
      <c r="Y32" s="232" t="s">
        <v>139</v>
      </c>
      <c r="Z32" s="212"/>
      <c r="AA32" s="212"/>
      <c r="AB32" s="212"/>
      <c r="AC32" s="212"/>
      <c r="AD32" s="212"/>
      <c r="AE32" s="212"/>
      <c r="AF32" s="212"/>
      <c r="AG32" s="212" t="s">
        <v>328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2">
        <v>12</v>
      </c>
      <c r="B33" s="243" t="s">
        <v>329</v>
      </c>
      <c r="C33" s="261" t="s">
        <v>330</v>
      </c>
      <c r="D33" s="244" t="s">
        <v>154</v>
      </c>
      <c r="E33" s="245">
        <v>3275.9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8">
        <f>G33*(1+L33/100)</f>
        <v>0</v>
      </c>
      <c r="N33" s="231">
        <v>1</v>
      </c>
      <c r="O33" s="231">
        <f>ROUND(E33*N33,2)</f>
        <v>3275.9</v>
      </c>
      <c r="P33" s="231">
        <v>0</v>
      </c>
      <c r="Q33" s="231">
        <f>ROUND(E33*P33,2)</f>
        <v>0</v>
      </c>
      <c r="R33" s="232"/>
      <c r="S33" s="232" t="s">
        <v>136</v>
      </c>
      <c r="T33" s="232" t="s">
        <v>137</v>
      </c>
      <c r="U33" s="232">
        <v>0</v>
      </c>
      <c r="V33" s="232">
        <f>ROUND(E33*U33,2)</f>
        <v>0</v>
      </c>
      <c r="W33" s="232"/>
      <c r="X33" s="232" t="s">
        <v>327</v>
      </c>
      <c r="Y33" s="232" t="s">
        <v>139</v>
      </c>
      <c r="Z33" s="212"/>
      <c r="AA33" s="212"/>
      <c r="AB33" s="212"/>
      <c r="AC33" s="212"/>
      <c r="AD33" s="212"/>
      <c r="AE33" s="212"/>
      <c r="AF33" s="212"/>
      <c r="AG33" s="212" t="s">
        <v>328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5">
      <c r="A34" s="3"/>
      <c r="B34" s="4"/>
      <c r="C34" s="264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12</v>
      </c>
      <c r="AF34">
        <v>21</v>
      </c>
      <c r="AG34" t="s">
        <v>117</v>
      </c>
    </row>
    <row r="35" spans="1:60" ht="13" x14ac:dyDescent="0.25">
      <c r="A35" s="215"/>
      <c r="B35" s="216" t="s">
        <v>31</v>
      </c>
      <c r="C35" s="265"/>
      <c r="D35" s="217"/>
      <c r="E35" s="218"/>
      <c r="F35" s="218"/>
      <c r="G35" s="241">
        <f>G8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299</v>
      </c>
    </row>
    <row r="36" spans="1:60" x14ac:dyDescent="0.25">
      <c r="A36" s="3"/>
      <c r="B36" s="4"/>
      <c r="C36" s="26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60" x14ac:dyDescent="0.25">
      <c r="A37" s="3"/>
      <c r="B37" s="4"/>
      <c r="C37" s="264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60" x14ac:dyDescent="0.25">
      <c r="A38" s="219" t="s">
        <v>300</v>
      </c>
      <c r="B38" s="219"/>
      <c r="C38" s="266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5">
      <c r="A39" s="220"/>
      <c r="B39" s="221"/>
      <c r="C39" s="267"/>
      <c r="D39" s="221"/>
      <c r="E39" s="221"/>
      <c r="F39" s="221"/>
      <c r="G39" s="22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G39" t="s">
        <v>301</v>
      </c>
    </row>
    <row r="40" spans="1:60" x14ac:dyDescent="0.25">
      <c r="A40" s="223"/>
      <c r="B40" s="224"/>
      <c r="C40" s="268"/>
      <c r="D40" s="224"/>
      <c r="E40" s="224"/>
      <c r="F40" s="224"/>
      <c r="G40" s="22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5">
      <c r="A41" s="223"/>
      <c r="B41" s="224"/>
      <c r="C41" s="268"/>
      <c r="D41" s="224"/>
      <c r="E41" s="224"/>
      <c r="F41" s="224"/>
      <c r="G41" s="22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60" x14ac:dyDescent="0.25">
      <c r="A42" s="223"/>
      <c r="B42" s="224"/>
      <c r="C42" s="268"/>
      <c r="D42" s="224"/>
      <c r="E42" s="224"/>
      <c r="F42" s="224"/>
      <c r="G42" s="22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5">
      <c r="A43" s="226"/>
      <c r="B43" s="227"/>
      <c r="C43" s="269"/>
      <c r="D43" s="227"/>
      <c r="E43" s="227"/>
      <c r="F43" s="227"/>
      <c r="G43" s="228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5">
      <c r="A44" s="3"/>
      <c r="B44" s="4"/>
      <c r="C44" s="264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5">
      <c r="C45" s="270"/>
      <c r="D45" s="10"/>
      <c r="AG45" t="s">
        <v>302</v>
      </c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YJUzJOIcSWOiOAL+zQ8nOPndVLvpozIryutNo87aIRH/yeFbzv9/owoqkVZp5687iLaH60PWLInSXKN32tDUjA==" saltValue="Ra42Q/oyucrc6Hrm1W6Www==" spinCount="100000" sheet="1" formatRows="0"/>
  <mergeCells count="19">
    <mergeCell ref="C26:G26"/>
    <mergeCell ref="C27:G27"/>
    <mergeCell ref="C29:G29"/>
    <mergeCell ref="C16:G16"/>
    <mergeCell ref="C17:G17"/>
    <mergeCell ref="C19:G19"/>
    <mergeCell ref="C20:G20"/>
    <mergeCell ref="C22:G22"/>
    <mergeCell ref="C24:G24"/>
    <mergeCell ref="A1:G1"/>
    <mergeCell ref="C2:G2"/>
    <mergeCell ref="C3:G3"/>
    <mergeCell ref="C4:G4"/>
    <mergeCell ref="A38:C38"/>
    <mergeCell ref="A39:G43"/>
    <mergeCell ref="C10:G10"/>
    <mergeCell ref="C11:G11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5" outlineLevelRow="2" x14ac:dyDescent="0.25"/>
  <cols>
    <col min="1" max="1" width="3.36328125" customWidth="1"/>
    <col min="2" max="2" width="12.453125" style="176" customWidth="1"/>
    <col min="3" max="3" width="38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1" width="0" hidden="1" customWidth="1"/>
    <col min="14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7" t="s">
        <v>7</v>
      </c>
      <c r="B1" s="197"/>
      <c r="C1" s="197"/>
      <c r="D1" s="197"/>
      <c r="E1" s="197"/>
      <c r="F1" s="197"/>
      <c r="G1" s="197"/>
      <c r="AG1" t="s">
        <v>105</v>
      </c>
    </row>
    <row r="2" spans="1:60" ht="2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106</v>
      </c>
    </row>
    <row r="3" spans="1:60" ht="25" customHeight="1" x14ac:dyDescent="0.25">
      <c r="A3" s="198" t="s">
        <v>9</v>
      </c>
      <c r="B3" s="49" t="s">
        <v>51</v>
      </c>
      <c r="C3" s="201" t="s">
        <v>52</v>
      </c>
      <c r="D3" s="199"/>
      <c r="E3" s="199"/>
      <c r="F3" s="199"/>
      <c r="G3" s="200"/>
      <c r="AC3" s="176" t="s">
        <v>106</v>
      </c>
      <c r="AG3" t="s">
        <v>107</v>
      </c>
    </row>
    <row r="4" spans="1:60" ht="25" customHeight="1" x14ac:dyDescent="0.25">
      <c r="A4" s="202" t="s">
        <v>10</v>
      </c>
      <c r="B4" s="203" t="s">
        <v>57</v>
      </c>
      <c r="C4" s="204" t="s">
        <v>58</v>
      </c>
      <c r="D4" s="205"/>
      <c r="E4" s="205"/>
      <c r="F4" s="205"/>
      <c r="G4" s="206"/>
      <c r="AG4" t="s">
        <v>108</v>
      </c>
    </row>
    <row r="5" spans="1:60" x14ac:dyDescent="0.25">
      <c r="D5" s="10"/>
    </row>
    <row r="6" spans="1:60" ht="37.5" x14ac:dyDescent="0.25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31</v>
      </c>
      <c r="H6" s="211" t="s">
        <v>32</v>
      </c>
      <c r="I6" s="211" t="s">
        <v>115</v>
      </c>
      <c r="J6" s="211" t="s">
        <v>33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  <c r="X6" s="211" t="s">
        <v>129</v>
      </c>
      <c r="Y6" s="211" t="s">
        <v>130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ht="13" x14ac:dyDescent="0.25">
      <c r="A8" s="235" t="s">
        <v>131</v>
      </c>
      <c r="B8" s="236" t="s">
        <v>104</v>
      </c>
      <c r="C8" s="259" t="s">
        <v>30</v>
      </c>
      <c r="D8" s="237"/>
      <c r="E8" s="238"/>
      <c r="F8" s="239"/>
      <c r="G8" s="239">
        <f>SUMIF(AG9:AG16,"&lt;&gt;NOR",G9:G16)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40">
        <f>SUM(M9:M16)</f>
        <v>0</v>
      </c>
      <c r="N8" s="233"/>
      <c r="O8" s="233">
        <f>SUM(O9:O16)</f>
        <v>0</v>
      </c>
      <c r="P8" s="233"/>
      <c r="Q8" s="233">
        <f>SUM(Q9:Q16)</f>
        <v>0</v>
      </c>
      <c r="R8" s="234"/>
      <c r="S8" s="234"/>
      <c r="T8" s="234"/>
      <c r="U8" s="234"/>
      <c r="V8" s="234">
        <f>SUM(V9:V16)</f>
        <v>0</v>
      </c>
      <c r="W8" s="234"/>
      <c r="X8" s="234"/>
      <c r="Y8" s="234"/>
      <c r="AG8" t="s">
        <v>132</v>
      </c>
    </row>
    <row r="9" spans="1:60" outlineLevel="1" x14ac:dyDescent="0.25">
      <c r="A9" s="242">
        <v>1</v>
      </c>
      <c r="B9" s="243" t="s">
        <v>331</v>
      </c>
      <c r="C9" s="261" t="s">
        <v>332</v>
      </c>
      <c r="D9" s="244" t="s">
        <v>333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8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136</v>
      </c>
      <c r="T9" s="232" t="s">
        <v>137</v>
      </c>
      <c r="U9" s="232">
        <v>0</v>
      </c>
      <c r="V9" s="232">
        <f>ROUND(E9*U9,2)</f>
        <v>0</v>
      </c>
      <c r="W9" s="232"/>
      <c r="X9" s="232" t="s">
        <v>334</v>
      </c>
      <c r="Y9" s="232" t="s">
        <v>139</v>
      </c>
      <c r="Z9" s="212"/>
      <c r="AA9" s="212"/>
      <c r="AB9" s="212"/>
      <c r="AC9" s="212"/>
      <c r="AD9" s="212"/>
      <c r="AE9" s="212"/>
      <c r="AF9" s="212"/>
      <c r="AG9" s="212" t="s">
        <v>335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0.5" outlineLevel="2" x14ac:dyDescent="0.25">
      <c r="A10" s="229"/>
      <c r="B10" s="230"/>
      <c r="C10" s="262" t="s">
        <v>336</v>
      </c>
      <c r="D10" s="256"/>
      <c r="E10" s="256"/>
      <c r="F10" s="256"/>
      <c r="G10" s="256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145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58" t="str">
        <f>C10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2">
        <v>2</v>
      </c>
      <c r="B11" s="243" t="s">
        <v>337</v>
      </c>
      <c r="C11" s="261" t="s">
        <v>338</v>
      </c>
      <c r="D11" s="244" t="s">
        <v>333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8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136</v>
      </c>
      <c r="T11" s="232" t="s">
        <v>137</v>
      </c>
      <c r="U11" s="232">
        <v>0</v>
      </c>
      <c r="V11" s="232">
        <f>ROUND(E11*U11,2)</f>
        <v>0</v>
      </c>
      <c r="W11" s="232"/>
      <c r="X11" s="232" t="s">
        <v>334</v>
      </c>
      <c r="Y11" s="232" t="s">
        <v>139</v>
      </c>
      <c r="Z11" s="212"/>
      <c r="AA11" s="212"/>
      <c r="AB11" s="212"/>
      <c r="AC11" s="212"/>
      <c r="AD11" s="212"/>
      <c r="AE11" s="212"/>
      <c r="AF11" s="212"/>
      <c r="AG11" s="212" t="s">
        <v>335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0.5" outlineLevel="2" x14ac:dyDescent="0.25">
      <c r="A12" s="229"/>
      <c r="B12" s="230"/>
      <c r="C12" s="262" t="s">
        <v>339</v>
      </c>
      <c r="D12" s="256"/>
      <c r="E12" s="256"/>
      <c r="F12" s="256"/>
      <c r="G12" s="256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145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58" t="str">
        <f>C12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2">
        <v>3</v>
      </c>
      <c r="B13" s="243" t="s">
        <v>340</v>
      </c>
      <c r="C13" s="261" t="s">
        <v>341</v>
      </c>
      <c r="D13" s="244" t="s">
        <v>333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8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136</v>
      </c>
      <c r="T13" s="232" t="s">
        <v>137</v>
      </c>
      <c r="U13" s="232">
        <v>0</v>
      </c>
      <c r="V13" s="232">
        <f>ROUND(E13*U13,2)</f>
        <v>0</v>
      </c>
      <c r="W13" s="232"/>
      <c r="X13" s="232" t="s">
        <v>334</v>
      </c>
      <c r="Y13" s="232" t="s">
        <v>139</v>
      </c>
      <c r="Z13" s="212"/>
      <c r="AA13" s="212"/>
      <c r="AB13" s="212"/>
      <c r="AC13" s="212"/>
      <c r="AD13" s="212"/>
      <c r="AE13" s="212"/>
      <c r="AF13" s="212"/>
      <c r="AG13" s="212" t="s">
        <v>335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30.5" outlineLevel="2" x14ac:dyDescent="0.25">
      <c r="A14" s="229"/>
      <c r="B14" s="230"/>
      <c r="C14" s="262" t="s">
        <v>342</v>
      </c>
      <c r="D14" s="256"/>
      <c r="E14" s="256"/>
      <c r="F14" s="256"/>
      <c r="G14" s="256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145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58" t="str">
        <f>C14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2">
        <v>4</v>
      </c>
      <c r="B15" s="243" t="s">
        <v>343</v>
      </c>
      <c r="C15" s="261" t="s">
        <v>344</v>
      </c>
      <c r="D15" s="244" t="s">
        <v>333</v>
      </c>
      <c r="E15" s="245">
        <v>1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8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136</v>
      </c>
      <c r="T15" s="232" t="s">
        <v>137</v>
      </c>
      <c r="U15" s="232">
        <v>0</v>
      </c>
      <c r="V15" s="232">
        <f>ROUND(E15*U15,2)</f>
        <v>0</v>
      </c>
      <c r="W15" s="232"/>
      <c r="X15" s="232" t="s">
        <v>334</v>
      </c>
      <c r="Y15" s="232" t="s">
        <v>139</v>
      </c>
      <c r="Z15" s="212"/>
      <c r="AA15" s="212"/>
      <c r="AB15" s="212"/>
      <c r="AC15" s="212"/>
      <c r="AD15" s="212"/>
      <c r="AE15" s="212"/>
      <c r="AF15" s="212"/>
      <c r="AG15" s="212" t="s">
        <v>335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30.5" outlineLevel="2" x14ac:dyDescent="0.25">
      <c r="A16" s="229"/>
      <c r="B16" s="230"/>
      <c r="C16" s="262" t="s">
        <v>345</v>
      </c>
      <c r="D16" s="256"/>
      <c r="E16" s="256"/>
      <c r="F16" s="256"/>
      <c r="G16" s="256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145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58" t="str">
        <f>C16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6" s="212"/>
      <c r="BC16" s="212"/>
      <c r="BD16" s="212"/>
      <c r="BE16" s="212"/>
      <c r="BF16" s="212"/>
      <c r="BG16" s="212"/>
      <c r="BH16" s="212"/>
    </row>
    <row r="17" spans="1:60" ht="13" x14ac:dyDescent="0.25">
      <c r="A17" s="235" t="s">
        <v>131</v>
      </c>
      <c r="B17" s="236" t="s">
        <v>103</v>
      </c>
      <c r="C17" s="259" t="s">
        <v>29</v>
      </c>
      <c r="D17" s="237"/>
      <c r="E17" s="238"/>
      <c r="F17" s="239"/>
      <c r="G17" s="239">
        <f>SUMIF(AG18:AG25,"&lt;&gt;NOR",G18:G25)</f>
        <v>0</v>
      </c>
      <c r="H17" s="239"/>
      <c r="I17" s="239">
        <f>SUM(I18:I25)</f>
        <v>0</v>
      </c>
      <c r="J17" s="239"/>
      <c r="K17" s="239">
        <f>SUM(K18:K25)</f>
        <v>0</v>
      </c>
      <c r="L17" s="239"/>
      <c r="M17" s="240">
        <f>SUM(M18:M25)</f>
        <v>0</v>
      </c>
      <c r="N17" s="233"/>
      <c r="O17" s="233">
        <f>SUM(O18:O25)</f>
        <v>0</v>
      </c>
      <c r="P17" s="233"/>
      <c r="Q17" s="233">
        <f>SUM(Q18:Q25)</f>
        <v>0</v>
      </c>
      <c r="R17" s="234"/>
      <c r="S17" s="234"/>
      <c r="T17" s="234"/>
      <c r="U17" s="234"/>
      <c r="V17" s="234">
        <f>SUM(V18:V25)</f>
        <v>0</v>
      </c>
      <c r="W17" s="234"/>
      <c r="X17" s="234"/>
      <c r="Y17" s="234"/>
      <c r="AG17" t="s">
        <v>132</v>
      </c>
    </row>
    <row r="18" spans="1:60" outlineLevel="1" x14ac:dyDescent="0.25">
      <c r="A18" s="242">
        <v>5</v>
      </c>
      <c r="B18" s="243" t="s">
        <v>346</v>
      </c>
      <c r="C18" s="261" t="s">
        <v>347</v>
      </c>
      <c r="D18" s="244" t="s">
        <v>333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8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136</v>
      </c>
      <c r="T18" s="232" t="s">
        <v>137</v>
      </c>
      <c r="U18" s="232">
        <v>0</v>
      </c>
      <c r="V18" s="232">
        <f>ROUND(E18*U18,2)</f>
        <v>0</v>
      </c>
      <c r="W18" s="232"/>
      <c r="X18" s="232" t="s">
        <v>334</v>
      </c>
      <c r="Y18" s="232" t="s">
        <v>139</v>
      </c>
      <c r="Z18" s="212"/>
      <c r="AA18" s="212"/>
      <c r="AB18" s="212"/>
      <c r="AC18" s="212"/>
      <c r="AD18" s="212"/>
      <c r="AE18" s="212"/>
      <c r="AF18" s="212"/>
      <c r="AG18" s="212" t="s">
        <v>335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5">
      <c r="A19" s="229"/>
      <c r="B19" s="230"/>
      <c r="C19" s="262" t="s">
        <v>348</v>
      </c>
      <c r="D19" s="256"/>
      <c r="E19" s="256"/>
      <c r="F19" s="256"/>
      <c r="G19" s="256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145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58" t="str">
        <f>C19</f>
        <v>Zaměření a vytýčení stávajících inženýrských sítí v místě stavby z hlediska jejich ochrany při provádění stavby.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2">
        <v>6</v>
      </c>
      <c r="B20" s="243" t="s">
        <v>349</v>
      </c>
      <c r="C20" s="261" t="s">
        <v>350</v>
      </c>
      <c r="D20" s="244" t="s">
        <v>333</v>
      </c>
      <c r="E20" s="245">
        <v>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8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136</v>
      </c>
      <c r="T20" s="232" t="s">
        <v>137</v>
      </c>
      <c r="U20" s="232">
        <v>0</v>
      </c>
      <c r="V20" s="232">
        <f>ROUND(E20*U20,2)</f>
        <v>0</v>
      </c>
      <c r="W20" s="232"/>
      <c r="X20" s="232" t="s">
        <v>334</v>
      </c>
      <c r="Y20" s="232" t="s">
        <v>139</v>
      </c>
      <c r="Z20" s="212"/>
      <c r="AA20" s="212"/>
      <c r="AB20" s="212"/>
      <c r="AC20" s="212"/>
      <c r="AD20" s="212"/>
      <c r="AE20" s="212"/>
      <c r="AF20" s="212"/>
      <c r="AG20" s="212" t="s">
        <v>335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29"/>
      <c r="B21" s="230"/>
      <c r="C21" s="262" t="s">
        <v>351</v>
      </c>
      <c r="D21" s="256"/>
      <c r="E21" s="256"/>
      <c r="F21" s="256"/>
      <c r="G21" s="256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145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" outlineLevel="1" x14ac:dyDescent="0.25">
      <c r="A22" s="242">
        <v>7</v>
      </c>
      <c r="B22" s="243" t="s">
        <v>352</v>
      </c>
      <c r="C22" s="261" t="s">
        <v>353</v>
      </c>
      <c r="D22" s="244" t="s">
        <v>333</v>
      </c>
      <c r="E22" s="245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8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217</v>
      </c>
      <c r="T22" s="232" t="s">
        <v>137</v>
      </c>
      <c r="U22" s="232">
        <v>0</v>
      </c>
      <c r="V22" s="232">
        <f>ROUND(E22*U22,2)</f>
        <v>0</v>
      </c>
      <c r="W22" s="232"/>
      <c r="X22" s="232" t="s">
        <v>334</v>
      </c>
      <c r="Y22" s="232" t="s">
        <v>139</v>
      </c>
      <c r="Z22" s="212"/>
      <c r="AA22" s="212"/>
      <c r="AB22" s="212"/>
      <c r="AC22" s="212"/>
      <c r="AD22" s="212"/>
      <c r="AE22" s="212"/>
      <c r="AF22" s="212"/>
      <c r="AG22" s="212" t="s">
        <v>335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30.5" outlineLevel="2" x14ac:dyDescent="0.25">
      <c r="A23" s="229"/>
      <c r="B23" s="230"/>
      <c r="C23" s="262" t="s">
        <v>354</v>
      </c>
      <c r="D23" s="256"/>
      <c r="E23" s="256"/>
      <c r="F23" s="256"/>
      <c r="G23" s="256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145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58" t="str">
        <f>C23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2">
        <v>8</v>
      </c>
      <c r="B24" s="243" t="s">
        <v>355</v>
      </c>
      <c r="C24" s="261" t="s">
        <v>356</v>
      </c>
      <c r="D24" s="244" t="s">
        <v>333</v>
      </c>
      <c r="E24" s="245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8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136</v>
      </c>
      <c r="T24" s="232" t="s">
        <v>137</v>
      </c>
      <c r="U24" s="232">
        <v>0</v>
      </c>
      <c r="V24" s="232">
        <f>ROUND(E24*U24,2)</f>
        <v>0</v>
      </c>
      <c r="W24" s="232"/>
      <c r="X24" s="232" t="s">
        <v>334</v>
      </c>
      <c r="Y24" s="232" t="s">
        <v>139</v>
      </c>
      <c r="Z24" s="212"/>
      <c r="AA24" s="212"/>
      <c r="AB24" s="212"/>
      <c r="AC24" s="212"/>
      <c r="AD24" s="212"/>
      <c r="AE24" s="212"/>
      <c r="AF24" s="212"/>
      <c r="AG24" s="212" t="s">
        <v>335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5">
      <c r="A25" s="229"/>
      <c r="B25" s="230"/>
      <c r="C25" s="262" t="s">
        <v>357</v>
      </c>
      <c r="D25" s="256"/>
      <c r="E25" s="256"/>
      <c r="F25" s="256"/>
      <c r="G25" s="256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145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5">
      <c r="A26" s="3"/>
      <c r="B26" s="4"/>
      <c r="C26" s="264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117</v>
      </c>
    </row>
    <row r="27" spans="1:60" ht="13" x14ac:dyDescent="0.25">
      <c r="A27" s="215"/>
      <c r="B27" s="216" t="s">
        <v>31</v>
      </c>
      <c r="C27" s="265"/>
      <c r="D27" s="217"/>
      <c r="E27" s="218"/>
      <c r="F27" s="218"/>
      <c r="G27" s="241">
        <f>G8+G17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299</v>
      </c>
    </row>
    <row r="28" spans="1:60" x14ac:dyDescent="0.25">
      <c r="A28" s="3"/>
      <c r="B28" s="4"/>
      <c r="C28" s="264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3"/>
      <c r="B29" s="4"/>
      <c r="C29" s="264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219" t="s">
        <v>300</v>
      </c>
      <c r="B30" s="219"/>
      <c r="C30" s="266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20"/>
      <c r="B31" s="221"/>
      <c r="C31" s="267"/>
      <c r="D31" s="221"/>
      <c r="E31" s="221"/>
      <c r="F31" s="221"/>
      <c r="G31" s="22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G31" t="s">
        <v>301</v>
      </c>
    </row>
    <row r="32" spans="1:60" x14ac:dyDescent="0.25">
      <c r="A32" s="223"/>
      <c r="B32" s="224"/>
      <c r="C32" s="268"/>
      <c r="D32" s="224"/>
      <c r="E32" s="224"/>
      <c r="F32" s="224"/>
      <c r="G32" s="22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3"/>
      <c r="B33" s="224"/>
      <c r="C33" s="268"/>
      <c r="D33" s="224"/>
      <c r="E33" s="224"/>
      <c r="F33" s="224"/>
      <c r="G33" s="22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223"/>
      <c r="B34" s="224"/>
      <c r="C34" s="268"/>
      <c r="D34" s="224"/>
      <c r="E34" s="224"/>
      <c r="F34" s="224"/>
      <c r="G34" s="22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226"/>
      <c r="B35" s="227"/>
      <c r="C35" s="269"/>
      <c r="D35" s="227"/>
      <c r="E35" s="227"/>
      <c r="F35" s="227"/>
      <c r="G35" s="22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A36" s="3"/>
      <c r="B36" s="4"/>
      <c r="C36" s="26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5">
      <c r="C37" s="270"/>
      <c r="D37" s="10"/>
      <c r="AG37" t="s">
        <v>302</v>
      </c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DIdKo+nYFv5YJS/bOawfEHiBTIUMGl4Hqb8UbuQDZf7Vvdd9khxSvaMp1tBvyVI4coXPxviFYbNACMflVQ7yQ==" saltValue="XfENceDoYvBnAsP85KMl7w==" spinCount="100000" sheet="1" formatRows="0"/>
  <mergeCells count="14">
    <mergeCell ref="C19:G19"/>
    <mergeCell ref="C21:G21"/>
    <mergeCell ref="C23:G23"/>
    <mergeCell ref="C25:G25"/>
    <mergeCell ref="A1:G1"/>
    <mergeCell ref="C2:G2"/>
    <mergeCell ref="C3:G3"/>
    <mergeCell ref="C4:G4"/>
    <mergeCell ref="A30:C30"/>
    <mergeCell ref="A31:G35"/>
    <mergeCell ref="C10:G10"/>
    <mergeCell ref="C12:G12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Demolice objektu</vt:lpstr>
      <vt:lpstr>2 Zásyp jámy a ozelenění</vt:lpstr>
      <vt:lpstr>3 Ostatní vedlejší náklady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Demolice objektu'!Názvy_tisku</vt:lpstr>
      <vt:lpstr>'2 Zásyp jámy a ozelenění'!Názvy_tisku</vt:lpstr>
      <vt:lpstr>'3 Ostatní vedlejší náklady'!Názvy_tisku</vt:lpstr>
      <vt:lpstr>oadresa</vt:lpstr>
      <vt:lpstr>Stavba!Objednatel</vt:lpstr>
      <vt:lpstr>Stavba!Objekt</vt:lpstr>
      <vt:lpstr>'1 Demolice objektu'!Oblast_tisku</vt:lpstr>
      <vt:lpstr>'2 Zásyp jámy a ozelenění'!Oblast_tisku</vt:lpstr>
      <vt:lpstr>'3 Ostatní vedlejší náklady'!Oblast_tisku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Mrkal Petr</dc:creator>
  <cp:lastModifiedBy>Mrkal Petr</cp:lastModifiedBy>
  <cp:lastPrinted>2019-03-19T12:27:02Z</cp:lastPrinted>
  <dcterms:created xsi:type="dcterms:W3CDTF">2009-04-08T07:15:50Z</dcterms:created>
  <dcterms:modified xsi:type="dcterms:W3CDTF">2025-05-22T14:37:31Z</dcterms:modified>
</cp:coreProperties>
</file>